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Modernizace_ubytovaci_casti/VV_UT/"/>
    </mc:Choice>
  </mc:AlternateContent>
  <xr:revisionPtr revIDLastSave="25" documentId="13_ncr:1_{A5B55C40-C41E-4D94-8609-9E6667D2E2A0}" xr6:coauthVersionLast="47" xr6:coauthVersionMax="47" xr10:uidLastSave="{C4DFE8B6-0AEB-4833-A529-2DEF327FE725}"/>
  <bookViews>
    <workbookView xWindow="-120" yWindow="-120" windowWidth="29040" windowHeight="15840" activeTab="2" xr2:uid="{A06E9D2E-9A0D-4731-A525-D2965A9770C6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Položky!$A$1:$G$69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9" i="3" l="1"/>
  <c r="D21" i="1" l="1"/>
  <c r="D20" i="1"/>
  <c r="D19" i="1"/>
  <c r="D18" i="1"/>
  <c r="D17" i="1"/>
  <c r="D16" i="1"/>
  <c r="D15" i="1"/>
  <c r="BE67" i="3"/>
  <c r="BE69" i="3" s="1"/>
  <c r="I10" i="2" s="1"/>
  <c r="BD67" i="3"/>
  <c r="BC67" i="3"/>
  <c r="BC69" i="3" s="1"/>
  <c r="G10" i="2" s="1"/>
  <c r="BB67" i="3"/>
  <c r="BB69" i="3" s="1"/>
  <c r="F10" i="2" s="1"/>
  <c r="BA67" i="3"/>
  <c r="BA69" i="3" s="1"/>
  <c r="E10" i="2" s="1"/>
  <c r="G67" i="3"/>
  <c r="B10" i="2"/>
  <c r="A10" i="2"/>
  <c r="BD69" i="3"/>
  <c r="H10" i="2" s="1"/>
  <c r="C69" i="3"/>
  <c r="BE63" i="3"/>
  <c r="BD63" i="3"/>
  <c r="BC63" i="3"/>
  <c r="BB63" i="3"/>
  <c r="BA63" i="3"/>
  <c r="G63" i="3"/>
  <c r="BE62" i="3"/>
  <c r="BD62" i="3"/>
  <c r="BC62" i="3"/>
  <c r="BA62" i="3"/>
  <c r="G62" i="3"/>
  <c r="BB62" i="3" s="1"/>
  <c r="BE61" i="3"/>
  <c r="BD61" i="3"/>
  <c r="BC61" i="3"/>
  <c r="BB61" i="3"/>
  <c r="BA61" i="3"/>
  <c r="G61" i="3"/>
  <c r="BE60" i="3"/>
  <c r="BD60" i="3"/>
  <c r="BC60" i="3"/>
  <c r="BA60" i="3"/>
  <c r="G60" i="3"/>
  <c r="BB60" i="3" s="1"/>
  <c r="BE58" i="3"/>
  <c r="BD58" i="3"/>
  <c r="BC58" i="3"/>
  <c r="BA58" i="3"/>
  <c r="G58" i="3"/>
  <c r="BB58" i="3" s="1"/>
  <c r="BE55" i="3"/>
  <c r="BD55" i="3"/>
  <c r="BC55" i="3"/>
  <c r="BA55" i="3"/>
  <c r="G55" i="3"/>
  <c r="BB55" i="3" s="1"/>
  <c r="BE52" i="3"/>
  <c r="BD52" i="3"/>
  <c r="BC52" i="3"/>
  <c r="BB52" i="3"/>
  <c r="BA52" i="3"/>
  <c r="G52" i="3"/>
  <c r="BE50" i="3"/>
  <c r="BD50" i="3"/>
  <c r="BC50" i="3"/>
  <c r="BA50" i="3"/>
  <c r="G50" i="3"/>
  <c r="BB50" i="3" s="1"/>
  <c r="BE48" i="3"/>
  <c r="BD48" i="3"/>
  <c r="BC48" i="3"/>
  <c r="BA48" i="3"/>
  <c r="G48" i="3"/>
  <c r="BB48" i="3" s="1"/>
  <c r="BE46" i="3"/>
  <c r="BD46" i="3"/>
  <c r="BC46" i="3"/>
  <c r="BA46" i="3"/>
  <c r="G46" i="3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1" i="3"/>
  <c r="BD41" i="3"/>
  <c r="BC41" i="3"/>
  <c r="BA41" i="3"/>
  <c r="G41" i="3"/>
  <c r="BB41" i="3" s="1"/>
  <c r="BE39" i="3"/>
  <c r="BD39" i="3"/>
  <c r="BC39" i="3"/>
  <c r="BA39" i="3"/>
  <c r="G39" i="3"/>
  <c r="BB39" i="3" s="1"/>
  <c r="BE37" i="3"/>
  <c r="BD37" i="3"/>
  <c r="BC37" i="3"/>
  <c r="BA37" i="3"/>
  <c r="G37" i="3"/>
  <c r="BB37" i="3" s="1"/>
  <c r="BE35" i="3"/>
  <c r="BD35" i="3"/>
  <c r="BC35" i="3"/>
  <c r="BA35" i="3"/>
  <c r="G35" i="3"/>
  <c r="BB35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B31" i="3"/>
  <c r="BA31" i="3"/>
  <c r="G31" i="3"/>
  <c r="B9" i="2"/>
  <c r="A9" i="2"/>
  <c r="C65" i="3"/>
  <c r="BD26" i="3"/>
  <c r="BC26" i="3"/>
  <c r="BB26" i="3"/>
  <c r="BA26" i="3"/>
  <c r="G26" i="3"/>
  <c r="BE26" i="3" s="1"/>
  <c r="BE25" i="3"/>
  <c r="BD25" i="3"/>
  <c r="BC25" i="3"/>
  <c r="BA25" i="3"/>
  <c r="G25" i="3"/>
  <c r="BB25" i="3" s="1"/>
  <c r="BE23" i="3"/>
  <c r="BD23" i="3"/>
  <c r="BC23" i="3"/>
  <c r="BB23" i="3"/>
  <c r="BA23" i="3"/>
  <c r="G23" i="3"/>
  <c r="BE21" i="3"/>
  <c r="BD21" i="3"/>
  <c r="BC21" i="3"/>
  <c r="BA21" i="3"/>
  <c r="G21" i="3"/>
  <c r="BE19" i="3"/>
  <c r="BD19" i="3"/>
  <c r="BC19" i="3"/>
  <c r="BB19" i="3"/>
  <c r="BA19" i="3"/>
  <c r="BA29" i="3" s="1"/>
  <c r="E8" i="2" s="1"/>
  <c r="G19" i="3"/>
  <c r="B8" i="2"/>
  <c r="A8" i="2"/>
  <c r="BC29" i="3"/>
  <c r="G8" i="2" s="1"/>
  <c r="C29" i="3"/>
  <c r="BE16" i="3"/>
  <c r="BD16" i="3"/>
  <c r="BC16" i="3"/>
  <c r="BA16" i="3"/>
  <c r="G16" i="3"/>
  <c r="BB16" i="3" s="1"/>
  <c r="BE14" i="3"/>
  <c r="BD14" i="3"/>
  <c r="BC14" i="3"/>
  <c r="BA14" i="3"/>
  <c r="G14" i="3"/>
  <c r="BB14" i="3" s="1"/>
  <c r="BE10" i="3"/>
  <c r="BD10" i="3"/>
  <c r="BC10" i="3"/>
  <c r="BB10" i="3"/>
  <c r="BA10" i="3"/>
  <c r="G10" i="3"/>
  <c r="BE8" i="3"/>
  <c r="BE17" i="3" s="1"/>
  <c r="I7" i="2" s="1"/>
  <c r="BD8" i="3"/>
  <c r="BD17" i="3" s="1"/>
  <c r="H7" i="2" s="1"/>
  <c r="BC8" i="3"/>
  <c r="BA8" i="3"/>
  <c r="G8" i="3"/>
  <c r="B7" i="2"/>
  <c r="A7" i="2"/>
  <c r="BA17" i="3"/>
  <c r="E7" i="2" s="1"/>
  <c r="C1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65" i="3" l="1"/>
  <c r="H9" i="2" s="1"/>
  <c r="H11" i="2" s="1"/>
  <c r="C17" i="1" s="1"/>
  <c r="BB46" i="3"/>
  <c r="BB65" i="3" s="1"/>
  <c r="F9" i="2" s="1"/>
  <c r="G65" i="3"/>
  <c r="G17" i="3"/>
  <c r="G29" i="3"/>
  <c r="BE29" i="3"/>
  <c r="I8" i="2" s="1"/>
  <c r="BC17" i="3"/>
  <c r="G7" i="2" s="1"/>
  <c r="BD29" i="3"/>
  <c r="H8" i="2" s="1"/>
  <c r="BA65" i="3"/>
  <c r="E9" i="2" s="1"/>
  <c r="E11" i="2" s="1"/>
  <c r="BE65" i="3"/>
  <c r="I9" i="2" s="1"/>
  <c r="BC65" i="3"/>
  <c r="G9" i="2" s="1"/>
  <c r="G11" i="2" s="1"/>
  <c r="C18" i="1" s="1"/>
  <c r="BB21" i="3"/>
  <c r="BB29" i="3" s="1"/>
  <c r="F8" i="2" s="1"/>
  <c r="BB8" i="3"/>
  <c r="BB17" i="3" s="1"/>
  <c r="F7" i="2" s="1"/>
  <c r="I11" i="2" l="1"/>
  <c r="C21" i="1" s="1"/>
  <c r="F11" i="2"/>
  <c r="C16" i="1" s="1"/>
  <c r="C15" i="1"/>
  <c r="G23" i="2" l="1"/>
  <c r="I23" i="2" s="1"/>
  <c r="C19" i="1"/>
  <c r="C22" i="1" s="1"/>
  <c r="G18" i="2"/>
  <c r="I18" i="2" s="1"/>
  <c r="G17" i="1" s="1"/>
  <c r="G16" i="2"/>
  <c r="I16" i="2" s="1"/>
  <c r="G22" i="2"/>
  <c r="I22" i="2" s="1"/>
  <c r="G21" i="1" s="1"/>
  <c r="G17" i="2"/>
  <c r="I17" i="2" s="1"/>
  <c r="G16" i="1" s="1"/>
  <c r="G19" i="2"/>
  <c r="I19" i="2" s="1"/>
  <c r="G18" i="1" s="1"/>
  <c r="G20" i="2"/>
  <c r="I20" i="2" s="1"/>
  <c r="G19" i="1" s="1"/>
  <c r="G21" i="2"/>
  <c r="I21" i="2" s="1"/>
  <c r="G20" i="1" s="1"/>
  <c r="H24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<sst xmlns="http://schemas.openxmlformats.org/spreadsheetml/2006/main" count="265" uniqueCount="175">
  <si>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</si>
  <si>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</si>
  <si>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</si>
  <si>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</si>
  <si>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</si>
  <si>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</si>
  <si>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</si>
  <si>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</si>
  <si>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</si>
  <si>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</si>
  <si>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</si>
  <si>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</si>
  <si>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</si>
  <si>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</si>
  <si>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</si>
  <si>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</si>
  <si>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</si>
  <si>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</si>
  <si>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</si>
  <si>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</si>
  <si>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</si>
  <si>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</si>
  <si>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</si>
  <si>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</si>
  <si>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</si>
  <si>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</si>
  <si>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</si>
  <si>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</si>
  <si>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</si>
  <si>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</si>
  <si>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</si>
  <si>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</si>
  <si>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</si>
  <si>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</si>
  <si>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</si>
  <si>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</si>
  <si>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</si>
  <si>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</si>
  <si>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</si>
  <si>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</si>
  <si>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</si>
  <si>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</si>
  <si>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</si>
  <si>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</si>
  <si>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</si>
  <si>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</si>
  <si>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</si>
  <si>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</si>
  <si>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</si>
  <si>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</si>
  <si>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</si>
  <si>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</si>
  <si>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</si>
  <si>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</si>
  <si>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</si>
  <si>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</si>
  <si>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</si>
  <si>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</si>
  <si>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</si>
  <si>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</si>
  <si>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</si>
  <si>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</si>
  <si>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</si>
  <si>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</si>
  <si>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</si>
  <si>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</si>
  <si>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</si>
  <si>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</si>
  <si>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</si>
  <si>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</si>
  <si>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</si>
  <si>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</si>
  <si>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</si>
  <si>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</si>
  <si>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</si>
  <si>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</si>
  <si>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0697</t>
  </si>
  <si>
    <t>Stavební úpravy a modernizace IVUC Astorka</t>
  </si>
  <si>
    <t>0001</t>
  </si>
  <si>
    <t>713</t>
  </si>
  <si>
    <t>Izolace tepelné</t>
  </si>
  <si>
    <t xml:space="preserve">71360    </t>
  </si>
  <si>
    <t>Izolace Montáž potrubních pouzder</t>
  </si>
  <si>
    <t>bm</t>
  </si>
  <si>
    <t>VZT:(16+52)*0,37</t>
  </si>
  <si>
    <t>713-04</t>
  </si>
  <si>
    <t xml:space="preserve">Potrubní pouzdra s Al-polepem prům.35, tl.40 </t>
  </si>
  <si>
    <t>vinutá izolační pouzdra z kamenné vlny, kašírovaná vyztuženou hliníkovou fólií se samolepícím přesahem.</t>
  </si>
  <si>
    <t>lambda40 = 0,036 W/mK</t>
  </si>
  <si>
    <t>713-21</t>
  </si>
  <si>
    <t>Tepelně-izolační pouzdro vyvažovacího ventilu DN10-20</t>
  </si>
  <si>
    <t>kus</t>
  </si>
  <si>
    <t>VZT:4*0,37</t>
  </si>
  <si>
    <t>998713203</t>
  </si>
  <si>
    <t xml:space="preserve">Přesun hmot pro izolace tepelné, výšky do 24 m </t>
  </si>
  <si>
    <t>733</t>
  </si>
  <si>
    <t>Rozvod potrubí</t>
  </si>
  <si>
    <t>733111415</t>
  </si>
  <si>
    <t xml:space="preserve">Potrubí závitové zesílené svař. v kotelnách DN 25 </t>
  </si>
  <si>
    <t>m</t>
  </si>
  <si>
    <t>733113115</t>
  </si>
  <si>
    <t xml:space="preserve">Příplatek za zhotovení přípojky DN 25 </t>
  </si>
  <si>
    <t>VZT:6*0,37</t>
  </si>
  <si>
    <t>733190106</t>
  </si>
  <si>
    <t xml:space="preserve">Tlaková zkouška potrubí  DN 32 </t>
  </si>
  <si>
    <t>998733203</t>
  </si>
  <si>
    <t xml:space="preserve">Přesun hmot pro rozvody potrubí, výšky do 24 m </t>
  </si>
  <si>
    <t>925      T00</t>
  </si>
  <si>
    <t xml:space="preserve">Hzs - zjištění stávajícího stavu, mapování tras </t>
  </si>
  <si>
    <t>hod</t>
  </si>
  <si>
    <t>použití termokamery pro zjištění tras podlahového vytápění</t>
  </si>
  <si>
    <t>místnost 102 HALA:2*0,37</t>
  </si>
  <si>
    <t>734</t>
  </si>
  <si>
    <t>Armatury</t>
  </si>
  <si>
    <t>734109216</t>
  </si>
  <si>
    <t xml:space="preserve">Montáž přírub. armatur, 2 příruby, PN 1,6, DN 80 </t>
  </si>
  <si>
    <t>soubor</t>
  </si>
  <si>
    <t>734193216</t>
  </si>
  <si>
    <t xml:space="preserve">Klapka uzavír PN16 DN 80 nerez disk </t>
  </si>
  <si>
    <t>734209102</t>
  </si>
  <si>
    <t xml:space="preserve">Montáž armatur závitových,s 1závitem, G 3/8 </t>
  </si>
  <si>
    <t>VZT:1*0,37</t>
  </si>
  <si>
    <t>Montáž armatur závitových,s 1závitem, G 3/8 včetně ventilu odvzdušňovacího automatického</t>
  </si>
  <si>
    <t>734209113</t>
  </si>
  <si>
    <t xml:space="preserve">Montáž armatur závitových,se 2závity, G 1/2 </t>
  </si>
  <si>
    <t>VZT:3*0,27</t>
  </si>
  <si>
    <t>734209115</t>
  </si>
  <si>
    <t xml:space="preserve">Montáž armatur závitových,se 2závity, G 1 </t>
  </si>
  <si>
    <t>VZT:12*0,37</t>
  </si>
  <si>
    <t>734233123</t>
  </si>
  <si>
    <t xml:space="preserve">Kohout kulový,vnitřní-vnitřní z. DN 25 </t>
  </si>
  <si>
    <t>VZT:9*0,37</t>
  </si>
  <si>
    <t>734419134</t>
  </si>
  <si>
    <t xml:space="preserve">Montáž kompaktního měřiče tepla závitového 2" </t>
  </si>
  <si>
    <t>734-15</t>
  </si>
  <si>
    <t>Regulační a vyvažovací ventil pro proporcionální regulaci DN 25 NF</t>
  </si>
  <si>
    <t>734-16</t>
  </si>
  <si>
    <t>Digitálně konfigurovatelný proporcionální pohon 160/200N; 24V; 0-10V</t>
  </si>
  <si>
    <t>734-21</t>
  </si>
  <si>
    <t xml:space="preserve">Vyvažovací ventil s vypouštěním DN 10 </t>
  </si>
  <si>
    <t>734-22</t>
  </si>
  <si>
    <t xml:space="preserve">Vyvažovací ventil s vypouštěním DN 15 </t>
  </si>
  <si>
    <t>VZT:3*0,37</t>
  </si>
  <si>
    <t>734-52</t>
  </si>
  <si>
    <t>Měřič tepla SHARKY 775 (topení) DN 40, (G 2´´), qp 10 m3/h, l=300 mm, 150°C</t>
  </si>
  <si>
    <t>s integrovanou ultrazvukovou průtokoměrnou částí s 1,5 m signálním kabelem, baterií A-cell, teploměry,</t>
  </si>
  <si>
    <t>vestavěným radiomodulem, optickým datovým výstupem</t>
  </si>
  <si>
    <t>734-54</t>
  </si>
  <si>
    <t xml:space="preserve">Mosazná jímka 85mm </t>
  </si>
  <si>
    <t>734-56</t>
  </si>
  <si>
    <t xml:space="preserve">Šroubení mosaz DN40 d-66mm </t>
  </si>
  <si>
    <t>2*0,37</t>
  </si>
  <si>
    <t>734-57</t>
  </si>
  <si>
    <t xml:space="preserve">M-Bus modul pro měřič tepla Sharky </t>
  </si>
  <si>
    <t>734-58</t>
  </si>
  <si>
    <t>Parametrizace 775 vložení M-Bus modulu a nastav ení M-Bus adresy</t>
  </si>
  <si>
    <t>998734203</t>
  </si>
  <si>
    <t xml:space="preserve">Přesun hmot pro armatury, výšky do 24 m </t>
  </si>
  <si>
    <t>921      T00</t>
  </si>
  <si>
    <t xml:space="preserve">Hzs - Hydraulické vyvážení soustavy </t>
  </si>
  <si>
    <t>783</t>
  </si>
  <si>
    <t>Nátěry</t>
  </si>
  <si>
    <t>783424140</t>
  </si>
  <si>
    <t xml:space="preserve">Nátěr syntetický potrubí do DN 50 mm  Z + 2x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</si>
  <si>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</si>
  <si>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</si>
  <si>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</si>
  <si>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</si>
  <si>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</si>
  <si>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</si>
  <si>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</si>
  <si>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</si>
  <si>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 01 - Modernizace ubytovací části</t>
  </si>
  <si>
    <t>Vytápění</t>
  </si>
  <si>
    <t>Společné prostory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</si>
</sst>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23" fillId="0" borderId="0" xfId="1" applyFont="1"/>
    <xf numFmtId="0" fontId="1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7" fillId="3" borderId="34" xfId="1" applyFont="1" applyFill="1" applyBorder="1" applyAlignment="1">
      <alignment horizontal="left" wrapText="1" indent="1"/>
    </xf>
    <xf numFmtId="0" fontId="18" fillId="0" borderId="0" xfId="0" applyFont="1"/>
    <xf numFmtId="0" fontId="18" fillId="0" borderId="13" xfId="0" applyFont="1" applyBorder="1"/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16AC9032-2ADD-404B-B66C-3A8A5ABC29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91AA2-94ED-4C71-95AA-5BAF303DB3F1}">
  <sheetPr codeName="List21"/>
  <dimension ref="A1:BE55"/>
  <sheetViews>
    <sheetView topLeftCell="A7" workbookViewId="0">
      <selection activeCell="F30" sqref="F30:G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Vytápění</v>
      </c>
      <c r="D2" s="5" t="str">
        <f>Rekapitulace!G2</f>
        <v>Společné prostory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172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76</v>
      </c>
      <c r="B7" s="23"/>
      <c r="C7" s="24" t="s">
        <v>77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6"/>
      <c r="D8" s="186"/>
      <c r="E8" s="187"/>
      <c r="F8" s="13" t="s">
        <v>12</v>
      </c>
      <c r="G8" s="28"/>
    </row>
    <row r="9" spans="1:57" x14ac:dyDescent="0.2">
      <c r="A9" s="27" t="s">
        <v>13</v>
      </c>
      <c r="B9" s="13"/>
      <c r="C9" s="186">
        <f>Projektant</f>
        <v>0</v>
      </c>
      <c r="D9" s="186"/>
      <c r="E9" s="187"/>
      <c r="F9" s="13"/>
      <c r="G9" s="28"/>
    </row>
    <row r="10" spans="1:57" x14ac:dyDescent="0.2">
      <c r="A10" s="27" t="s">
        <v>14</v>
      </c>
      <c r="B10" s="13"/>
      <c r="C10" s="186"/>
      <c r="D10" s="186"/>
      <c r="E10" s="186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6"/>
      <c r="D11" s="186"/>
      <c r="E11" s="186"/>
      <c r="F11" s="13" t="s">
        <v>16</v>
      </c>
      <c r="G11" s="29">
        <v>697</v>
      </c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88"/>
      <c r="D12" s="188"/>
      <c r="E12" s="188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 t="str">
        <f>Rekapitulace!A16</f>
        <v>Ztížené výrobní podmínky</v>
      </c>
      <c r="E15" s="48"/>
      <c r="F15" s="49"/>
      <c r="G15" s="46">
        <f>Rekapitulace!I16</f>
        <v>0</v>
      </c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 t="str">
        <f>Rekapitulace!A17</f>
        <v>Oborová přirážka</v>
      </c>
      <c r="E16" s="50"/>
      <c r="F16" s="51"/>
      <c r="G16" s="46">
        <f>Rekapitulace!I17</f>
        <v>0</v>
      </c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 t="str">
        <f>Rekapitulace!A18</f>
        <v>Přesun stavebních kapacit</v>
      </c>
      <c r="E17" s="50"/>
      <c r="F17" s="51"/>
      <c r="G17" s="46">
        <f>Rekapitulace!I18</f>
        <v>0</v>
      </c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 t="str">
        <f>Rekapitulace!A19</f>
        <v>Mimostaveništní doprava</v>
      </c>
      <c r="E18" s="50"/>
      <c r="F18" s="51"/>
      <c r="G18" s="46">
        <f>Rekapitulace!I19</f>
        <v>0</v>
      </c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 t="str">
        <f>Rekapitulace!A20</f>
        <v>Zařízení staveniště</v>
      </c>
      <c r="E19" s="50"/>
      <c r="F19" s="51"/>
      <c r="G19" s="46">
        <f>Rekapitulace!I20</f>
        <v>0</v>
      </c>
    </row>
    <row r="20" spans="1:7" ht="15.95" customHeight="1" x14ac:dyDescent="0.2">
      <c r="A20" s="54"/>
      <c r="B20" s="45"/>
      <c r="C20" s="46"/>
      <c r="D20" s="9" t="str">
        <f>Rekapitulace!A21</f>
        <v>Provoz investora</v>
      </c>
      <c r="E20" s="50"/>
      <c r="F20" s="51"/>
      <c r="G20" s="46">
        <f>Rekapitulace!I21</f>
        <v>0</v>
      </c>
    </row>
    <row r="21" spans="1:7" ht="15.95" customHeight="1" x14ac:dyDescent="0.2">
      <c r="A21" s="54" t="s">
        <v>30</v>
      </c>
      <c r="B21" s="45"/>
      <c r="C21" s="46">
        <f>HZS</f>
        <v>0</v>
      </c>
      <c r="D21" s="9" t="str">
        <f>Rekapitulace!A22</f>
        <v>Kompletační činnost (IČD)</v>
      </c>
      <c r="E21" s="50"/>
      <c r="F21" s="51"/>
      <c r="G21" s="46">
        <f>Rekapitulace!I22</f>
        <v>0</v>
      </c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89" t="s">
        <v>33</v>
      </c>
      <c r="B23" s="190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21</v>
      </c>
      <c r="D30" s="74" t="s">
        <v>43</v>
      </c>
      <c r="E30" s="76"/>
      <c r="F30" s="191">
        <f>C23-F32</f>
        <v>0</v>
      </c>
      <c r="G30" s="192"/>
    </row>
    <row r="31" spans="1:7" x14ac:dyDescent="0.2">
      <c r="A31" s="73" t="s">
        <v>44</v>
      </c>
      <c r="B31" s="74"/>
      <c r="C31" s="75">
        <f>SazbaDPH1</f>
        <v>21</v>
      </c>
      <c r="D31" s="74" t="s">
        <v>45</v>
      </c>
      <c r="E31" s="76"/>
      <c r="F31" s="191">
        <f>ROUND(PRODUCT(F30,C31/100),0)</f>
        <v>0</v>
      </c>
      <c r="G31" s="192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91">
        <v>0</v>
      </c>
      <c r="G32" s="192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91">
        <f>ROUND(PRODUCT(F32,C33/100),0)</f>
        <v>0</v>
      </c>
      <c r="G33" s="192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3">
        <f>ROUND(SUM(F30:F33),0)</f>
        <v>0</v>
      </c>
      <c r="G34" s="194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5"/>
      <c r="C37" s="185"/>
      <c r="D37" s="185"/>
      <c r="E37" s="185"/>
      <c r="F37" s="185"/>
      <c r="G37" s="185"/>
      <c r="H37" t="s">
        <v>5</v>
      </c>
    </row>
    <row r="38" spans="1:8" ht="12.75" customHeight="1" x14ac:dyDescent="0.2">
      <c r="A38" s="83"/>
      <c r="B38" s="185"/>
      <c r="C38" s="185"/>
      <c r="D38" s="185"/>
      <c r="E38" s="185"/>
      <c r="F38" s="185"/>
      <c r="G38" s="185"/>
      <c r="H38" t="s">
        <v>5</v>
      </c>
    </row>
    <row r="39" spans="1:8" x14ac:dyDescent="0.2">
      <c r="A39" s="83"/>
      <c r="B39" s="185"/>
      <c r="C39" s="185"/>
      <c r="D39" s="185"/>
      <c r="E39" s="185"/>
      <c r="F39" s="185"/>
      <c r="G39" s="185"/>
      <c r="H39" t="s">
        <v>5</v>
      </c>
    </row>
    <row r="40" spans="1:8" x14ac:dyDescent="0.2">
      <c r="A40" s="83"/>
      <c r="B40" s="185"/>
      <c r="C40" s="185"/>
      <c r="D40" s="185"/>
      <c r="E40" s="185"/>
      <c r="F40" s="185"/>
      <c r="G40" s="185"/>
      <c r="H40" t="s">
        <v>5</v>
      </c>
    </row>
    <row r="41" spans="1:8" x14ac:dyDescent="0.2">
      <c r="A41" s="83"/>
      <c r="B41" s="185"/>
      <c r="C41" s="185"/>
      <c r="D41" s="185"/>
      <c r="E41" s="185"/>
      <c r="F41" s="185"/>
      <c r="G41" s="185"/>
      <c r="H41" t="s">
        <v>5</v>
      </c>
    </row>
    <row r="42" spans="1:8" x14ac:dyDescent="0.2">
      <c r="A42" s="83"/>
      <c r="B42" s="185"/>
      <c r="C42" s="185"/>
      <c r="D42" s="185"/>
      <c r="E42" s="185"/>
      <c r="F42" s="185"/>
      <c r="G42" s="185"/>
      <c r="H42" t="s">
        <v>5</v>
      </c>
    </row>
    <row r="43" spans="1:8" x14ac:dyDescent="0.2">
      <c r="A43" s="83"/>
      <c r="B43" s="185"/>
      <c r="C43" s="185"/>
      <c r="D43" s="185"/>
      <c r="E43" s="185"/>
      <c r="F43" s="185"/>
      <c r="G43" s="185"/>
      <c r="H43" t="s">
        <v>5</v>
      </c>
    </row>
    <row r="44" spans="1:8" x14ac:dyDescent="0.2">
      <c r="A44" s="83"/>
      <c r="B44" s="185"/>
      <c r="C44" s="185"/>
      <c r="D44" s="185"/>
      <c r="E44" s="185"/>
      <c r="F44" s="185"/>
      <c r="G44" s="185"/>
      <c r="H44" t="s">
        <v>5</v>
      </c>
    </row>
    <row r="45" spans="1:8" ht="0.75" customHeight="1" x14ac:dyDescent="0.2">
      <c r="A45" s="83"/>
      <c r="B45" s="185"/>
      <c r="C45" s="185"/>
      <c r="D45" s="185"/>
      <c r="E45" s="185"/>
      <c r="F45" s="185"/>
      <c r="G45" s="185"/>
      <c r="H45" t="s">
        <v>5</v>
      </c>
    </row>
    <row r="46" spans="1:8" x14ac:dyDescent="0.2">
      <c r="B46" s="184"/>
      <c r="C46" s="184"/>
      <c r="D46" s="184"/>
      <c r="E46" s="184"/>
      <c r="F46" s="184"/>
      <c r="G46" s="184"/>
    </row>
    <row r="47" spans="1:8" x14ac:dyDescent="0.2">
      <c r="B47" s="184"/>
      <c r="C47" s="184"/>
      <c r="D47" s="184"/>
      <c r="E47" s="184"/>
      <c r="F47" s="184"/>
      <c r="G47" s="184"/>
    </row>
    <row r="48" spans="1:8" x14ac:dyDescent="0.2">
      <c r="B48" s="184"/>
      <c r="C48" s="184"/>
      <c r="D48" s="184"/>
      <c r="E48" s="184"/>
      <c r="F48" s="184"/>
      <c r="G48" s="184"/>
    </row>
    <row r="49" spans="2:7" x14ac:dyDescent="0.2">
      <c r="B49" s="184"/>
      <c r="C49" s="184"/>
      <c r="D49" s="184"/>
      <c r="E49" s="184"/>
      <c r="F49" s="184"/>
      <c r="G49" s="184"/>
    </row>
    <row r="50" spans="2:7" x14ac:dyDescent="0.2">
      <c r="B50" s="184"/>
      <c r="C50" s="184"/>
      <c r="D50" s="184"/>
      <c r="E50" s="184"/>
      <c r="F50" s="184"/>
      <c r="G50" s="184"/>
    </row>
    <row r="51" spans="2:7" x14ac:dyDescent="0.2">
      <c r="B51" s="184"/>
      <c r="C51" s="184"/>
      <c r="D51" s="184"/>
      <c r="E51" s="184"/>
      <c r="F51" s="184"/>
      <c r="G51" s="184"/>
    </row>
    <row r="52" spans="2:7" x14ac:dyDescent="0.2">
      <c r="B52" s="184"/>
      <c r="C52" s="184"/>
      <c r="D52" s="184"/>
      <c r="E52" s="184"/>
      <c r="F52" s="184"/>
      <c r="G52" s="184"/>
    </row>
    <row r="53" spans="2:7" x14ac:dyDescent="0.2">
      <c r="B53" s="184"/>
      <c r="C53" s="184"/>
      <c r="D53" s="184"/>
      <c r="E53" s="184"/>
      <c r="F53" s="184"/>
      <c r="G53" s="184"/>
    </row>
    <row r="54" spans="2:7" x14ac:dyDescent="0.2">
      <c r="B54" s="184"/>
      <c r="C54" s="184"/>
      <c r="D54" s="184"/>
      <c r="E54" s="184"/>
      <c r="F54" s="184"/>
      <c r="G54" s="184"/>
    </row>
    <row r="55" spans="2:7" x14ac:dyDescent="0.2">
      <c r="B55" s="184"/>
      <c r="C55" s="184"/>
      <c r="D55" s="184"/>
      <c r="E55" s="184"/>
      <c r="F55" s="184"/>
      <c r="G55" s="184"/>
    </row>
  </sheetData>
  <sheetProtection algorithmName="SHA-512" hashValue="DVxdA8R5sD3qEBGE2DXXFnlDQJyysAuHc8kQFGBsNEHl3iXgRqcP5Bxfn5v40srKA6bKuiZ7Dif0n+pVUF3s4A==" saltValue="V0M4znmZRapcHwrSwLuG9A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92E0F-62D0-4CAF-8624-28B5DBDD7608}">
  <sheetPr codeName="List31"/>
  <dimension ref="A1:IV75"/>
  <sheetViews>
    <sheetView workbookViewId="0">
      <selection activeCell="H3" sqref="H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256" ht="13.5" thickTop="1" x14ac:dyDescent="0.2">
      <c r="A1" s="195" t="s">
        <v>48</v>
      </c>
      <c r="B1" s="196"/>
      <c r="C1" s="84" t="str">
        <f>CONCATENATE(cislostavby," ",nazevstavby)</f>
        <v>0697 Stavební úpravy a modernizace IVUC Astorka</v>
      </c>
      <c r="D1" s="85"/>
      <c r="E1" s="86"/>
      <c r="F1" s="85"/>
      <c r="G1" s="87" t="s">
        <v>49</v>
      </c>
      <c r="H1" s="88" t="s">
        <v>173</v>
      </c>
      <c r="I1" s="89"/>
    </row>
    <row r="2" spans="1:256" ht="13.5" thickBot="1" x14ac:dyDescent="0.25">
      <c r="A2" s="197" t="s">
        <v>50</v>
      </c>
      <c r="B2" s="198"/>
      <c r="C2" s="90" t="str">
        <f>CONCATENATE(cisloobjektu," ",nazevobjektu)</f>
        <v>0001 SO 01 - Modernizace ubytovací části</v>
      </c>
      <c r="D2" s="91"/>
      <c r="E2" s="92"/>
      <c r="F2" s="91"/>
      <c r="G2" s="199" t="s">
        <v>174</v>
      </c>
      <c r="H2" s="200"/>
      <c r="I2" s="201"/>
    </row>
    <row r="3" spans="1:256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256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256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256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256" x14ac:dyDescent="0.2">
      <c r="A7" s="180" t="str">
        <f>Položky!B7</f>
        <v>713</v>
      </c>
      <c r="B7" s="101" t="str">
        <f>Položky!C7</f>
        <v>Izolace tepelné</v>
      </c>
      <c r="C7" s="56"/>
      <c r="D7" s="102"/>
      <c r="E7" s="181">
        <f>Položky!BA17</f>
        <v>0</v>
      </c>
      <c r="F7" s="182">
        <f>Položky!BB17</f>
        <v>0</v>
      </c>
      <c r="G7" s="182">
        <f>Položky!BC17</f>
        <v>0</v>
      </c>
      <c r="H7" s="182">
        <f>Položky!BD17</f>
        <v>0</v>
      </c>
      <c r="I7" s="183">
        <f>Položky!BE17</f>
        <v>0</v>
      </c>
    </row>
    <row r="8" spans="1:256" x14ac:dyDescent="0.2">
      <c r="A8" s="180" t="str">
        <f>Položky!B18</f>
        <v>733</v>
      </c>
      <c r="B8" s="101" t="str">
        <f>Položky!C18</f>
        <v>Rozvod potrubí</v>
      </c>
      <c r="C8" s="56"/>
      <c r="D8" s="102"/>
      <c r="E8" s="181">
        <f>Položky!BA29</f>
        <v>0</v>
      </c>
      <c r="F8" s="182">
        <f>Položky!BB29</f>
        <v>0</v>
      </c>
      <c r="G8" s="182">
        <f>Položky!BC29</f>
        <v>0</v>
      </c>
      <c r="H8" s="182">
        <f>Položky!BD29</f>
        <v>0</v>
      </c>
      <c r="I8" s="183">
        <f>Položky!BE29</f>
        <v>0</v>
      </c>
    </row>
    <row r="9" spans="1:256" x14ac:dyDescent="0.2">
      <c r="A9" s="180" t="str">
        <f>Položky!B30</f>
        <v>734</v>
      </c>
      <c r="B9" s="101" t="str">
        <f>Položky!C30</f>
        <v>Armatury</v>
      </c>
      <c r="C9" s="56"/>
      <c r="D9" s="102"/>
      <c r="E9" s="181">
        <f>Položky!BA65</f>
        <v>0</v>
      </c>
      <c r="F9" s="182">
        <f>Položky!BB65</f>
        <v>0</v>
      </c>
      <c r="G9" s="182">
        <f>Položky!BC65</f>
        <v>0</v>
      </c>
      <c r="H9" s="182">
        <f>Položky!BD65</f>
        <v>0</v>
      </c>
      <c r="I9" s="183">
        <f>Položky!BE65</f>
        <v>0</v>
      </c>
    </row>
    <row r="10" spans="1:256" ht="13.5" thickBot="1" x14ac:dyDescent="0.25">
      <c r="A10" s="180" t="str">
        <f>Položky!B66</f>
        <v>783</v>
      </c>
      <c r="B10" s="101" t="str">
        <f>Položky!C66</f>
        <v>Nátěry</v>
      </c>
      <c r="C10" s="56"/>
      <c r="D10" s="102"/>
      <c r="E10" s="181">
        <f>Položky!BA69</f>
        <v>0</v>
      </c>
      <c r="F10" s="182">
        <f>Položky!BB69</f>
        <v>0</v>
      </c>
      <c r="G10" s="182">
        <f>Položky!BC69</f>
        <v>0</v>
      </c>
      <c r="H10" s="182">
        <f>Položky!BD69</f>
        <v>0</v>
      </c>
      <c r="I10" s="183">
        <f>Položky!BE69</f>
        <v>0</v>
      </c>
    </row>
    <row r="11" spans="1:256" ht="13.5" thickBot="1" x14ac:dyDescent="0.25">
      <c r="A11" s="103"/>
      <c r="B11" s="104" t="s">
        <v>57</v>
      </c>
      <c r="C11" s="104"/>
      <c r="D11" s="105"/>
      <c r="E11" s="106">
        <f>SUM(E7:E10)</f>
        <v>0</v>
      </c>
      <c r="F11" s="107">
        <f>SUM(F7:F10)</f>
        <v>0</v>
      </c>
      <c r="G11" s="107">
        <f>SUM(G7:G10)</f>
        <v>0</v>
      </c>
      <c r="H11" s="107">
        <f>SUM(H7:H10)</f>
        <v>0</v>
      </c>
      <c r="I11" s="108">
        <f>SUM(I7:I10)</f>
        <v>0</v>
      </c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9"/>
      <c r="BW11" s="109"/>
      <c r="BX11" s="109"/>
      <c r="BY11" s="109"/>
      <c r="BZ11" s="109"/>
      <c r="CA11" s="109"/>
      <c r="CB11" s="109"/>
      <c r="CC11" s="109"/>
      <c r="CD11" s="109"/>
      <c r="CE11" s="109"/>
      <c r="CF11" s="109"/>
      <c r="CG11" s="109"/>
      <c r="CH11" s="109"/>
      <c r="CI11" s="109"/>
      <c r="CJ11" s="109"/>
      <c r="CK11" s="109"/>
      <c r="CL11" s="109"/>
      <c r="CM11" s="109"/>
      <c r="CN11" s="109"/>
      <c r="CO11" s="109"/>
      <c r="CP11" s="109"/>
      <c r="CQ11" s="109"/>
      <c r="CR11" s="109"/>
      <c r="CS11" s="109"/>
      <c r="CT11" s="109"/>
      <c r="CU11" s="109"/>
      <c r="CV11" s="109"/>
      <c r="CW11" s="109"/>
      <c r="CX11" s="109"/>
      <c r="CY11" s="109"/>
      <c r="CZ11" s="109"/>
      <c r="DA11" s="109"/>
      <c r="DB11" s="109"/>
      <c r="DC11" s="109"/>
      <c r="DD11" s="109"/>
      <c r="DE11" s="109"/>
      <c r="DF11" s="109"/>
      <c r="DG11" s="109"/>
      <c r="DH11" s="109"/>
      <c r="DI11" s="109"/>
      <c r="DJ11" s="109"/>
      <c r="DK11" s="109"/>
      <c r="DL11" s="109"/>
      <c r="DM11" s="109"/>
      <c r="DN11" s="109"/>
      <c r="DO11" s="109"/>
      <c r="DP11" s="109"/>
      <c r="DQ11" s="109"/>
      <c r="DR11" s="109"/>
      <c r="DS11" s="109"/>
      <c r="DT11" s="109"/>
      <c r="DU11" s="109"/>
      <c r="DV11" s="109"/>
      <c r="DW11" s="109"/>
      <c r="DX11" s="109"/>
      <c r="DY11" s="109"/>
      <c r="DZ11" s="109"/>
      <c r="EA11" s="109"/>
      <c r="EB11" s="109"/>
      <c r="EC11" s="109"/>
      <c r="ED11" s="109"/>
      <c r="EE11" s="109"/>
      <c r="EF11" s="109"/>
      <c r="EG11" s="109"/>
      <c r="EH11" s="109"/>
      <c r="EI11" s="109"/>
      <c r="EJ11" s="109"/>
      <c r="EK11" s="109"/>
      <c r="EL11" s="109"/>
      <c r="EM11" s="109"/>
      <c r="EN11" s="109"/>
      <c r="EO11" s="109"/>
      <c r="EP11" s="109"/>
      <c r="EQ11" s="109"/>
      <c r="ER11" s="109"/>
      <c r="ES11" s="109"/>
      <c r="ET11" s="109"/>
      <c r="EU11" s="109"/>
      <c r="EV11" s="109"/>
      <c r="EW11" s="109"/>
      <c r="EX11" s="109"/>
      <c r="EY11" s="109"/>
      <c r="EZ11" s="109"/>
      <c r="FA11" s="109"/>
      <c r="FB11" s="109"/>
      <c r="FC11" s="109"/>
      <c r="FD11" s="109"/>
      <c r="FE11" s="109"/>
      <c r="FF11" s="109"/>
      <c r="FG11" s="109"/>
      <c r="FH11" s="109"/>
      <c r="FI11" s="109"/>
      <c r="FJ11" s="109"/>
      <c r="FK11" s="109"/>
      <c r="FL11" s="109"/>
      <c r="FM11" s="109"/>
      <c r="FN11" s="109"/>
      <c r="FO11" s="109"/>
      <c r="FP11" s="109"/>
      <c r="FQ11" s="109"/>
      <c r="FR11" s="109"/>
      <c r="FS11" s="109"/>
      <c r="FT11" s="109"/>
      <c r="FU11" s="109"/>
      <c r="FV11" s="109"/>
      <c r="FW11" s="109"/>
      <c r="FX11" s="109"/>
      <c r="FY11" s="109"/>
      <c r="FZ11" s="109"/>
      <c r="GA11" s="109"/>
      <c r="GB11" s="109"/>
      <c r="GC11" s="109"/>
      <c r="GD11" s="109"/>
      <c r="GE11" s="109"/>
      <c r="GF11" s="109"/>
      <c r="GG11" s="109"/>
      <c r="GH11" s="109"/>
      <c r="GI11" s="109"/>
      <c r="GJ11" s="109"/>
      <c r="GK11" s="109"/>
      <c r="GL11" s="109"/>
      <c r="GM11" s="109"/>
      <c r="GN11" s="109"/>
      <c r="GO11" s="109"/>
      <c r="GP11" s="109"/>
      <c r="GQ11" s="109"/>
      <c r="GR11" s="109"/>
      <c r="GS11" s="109"/>
      <c r="GT11" s="109"/>
      <c r="GU11" s="109"/>
      <c r="GV11" s="109"/>
      <c r="GW11" s="109"/>
      <c r="GX11" s="109"/>
      <c r="GY11" s="109"/>
      <c r="GZ11" s="109"/>
      <c r="HA11" s="109"/>
      <c r="HB11" s="109"/>
      <c r="HC11" s="109"/>
      <c r="HD11" s="109"/>
      <c r="HE11" s="109"/>
      <c r="HF11" s="109"/>
      <c r="HG11" s="109"/>
      <c r="HH11" s="109"/>
      <c r="HI11" s="109"/>
      <c r="HJ11" s="109"/>
      <c r="HK11" s="109"/>
      <c r="HL11" s="109"/>
      <c r="HM11" s="109"/>
      <c r="HN11" s="109"/>
      <c r="HO11" s="109"/>
      <c r="HP11" s="109"/>
      <c r="HQ11" s="109"/>
      <c r="HR11" s="109"/>
      <c r="HS11" s="109"/>
      <c r="HT11" s="109"/>
      <c r="HU11" s="109"/>
      <c r="HV11" s="109"/>
      <c r="HW11" s="109"/>
      <c r="HX11" s="109"/>
      <c r="HY11" s="109"/>
      <c r="HZ11" s="109"/>
      <c r="IA11" s="109"/>
      <c r="IB11" s="109"/>
      <c r="IC11" s="109"/>
      <c r="ID11" s="109"/>
      <c r="IE11" s="109"/>
      <c r="IF11" s="109"/>
      <c r="IG11" s="109"/>
      <c r="IH11" s="109"/>
      <c r="II11" s="109"/>
      <c r="IJ11" s="109"/>
      <c r="IK11" s="109"/>
      <c r="IL11" s="109"/>
      <c r="IM11" s="109"/>
      <c r="IN11" s="109"/>
      <c r="IO11" s="109"/>
      <c r="IP11" s="109"/>
      <c r="IQ11" s="109"/>
      <c r="IR11" s="109"/>
      <c r="IS11" s="109"/>
      <c r="IT11" s="109"/>
      <c r="IU11" s="109"/>
      <c r="IV11" s="109"/>
    </row>
    <row r="12" spans="1:256" x14ac:dyDescent="0.2">
      <c r="A12" s="56"/>
      <c r="B12" s="56"/>
      <c r="C12" s="56"/>
      <c r="D12" s="56"/>
      <c r="E12" s="56"/>
      <c r="F12" s="56"/>
      <c r="G12" s="56"/>
      <c r="H12" s="56"/>
      <c r="I12" s="56"/>
    </row>
    <row r="13" spans="1:256" ht="18" x14ac:dyDescent="0.25">
      <c r="A13" s="94" t="s">
        <v>58</v>
      </c>
      <c r="B13" s="94"/>
      <c r="C13" s="94"/>
      <c r="D13" s="94"/>
      <c r="E13" s="94"/>
      <c r="F13" s="94"/>
      <c r="G13" s="110"/>
      <c r="H13" s="94"/>
      <c r="I13" s="94"/>
      <c r="BA13" s="31"/>
      <c r="BB13" s="31"/>
      <c r="BC13" s="31"/>
      <c r="BD13" s="31"/>
      <c r="BE13" s="31"/>
    </row>
    <row r="14" spans="1:256" ht="13.5" thickBot="1" x14ac:dyDescent="0.25">
      <c r="A14" s="56"/>
      <c r="B14" s="56"/>
      <c r="C14" s="56"/>
      <c r="D14" s="56"/>
      <c r="E14" s="56"/>
      <c r="F14" s="56"/>
      <c r="G14" s="56"/>
      <c r="H14" s="56"/>
      <c r="I14" s="56"/>
    </row>
    <row r="15" spans="1:256" x14ac:dyDescent="0.2">
      <c r="A15" s="61" t="s">
        <v>59</v>
      </c>
      <c r="B15" s="62"/>
      <c r="C15" s="62"/>
      <c r="D15" s="111"/>
      <c r="E15" s="112" t="s">
        <v>60</v>
      </c>
      <c r="F15" s="113" t="s">
        <v>61</v>
      </c>
      <c r="G15" s="114" t="s">
        <v>62</v>
      </c>
      <c r="H15" s="115"/>
      <c r="I15" s="116" t="s">
        <v>60</v>
      </c>
    </row>
    <row r="16" spans="1:256" x14ac:dyDescent="0.2">
      <c r="A16" s="54" t="s">
        <v>164</v>
      </c>
      <c r="B16" s="45"/>
      <c r="C16" s="45"/>
      <c r="D16" s="117"/>
      <c r="E16" s="118"/>
      <c r="F16" s="119"/>
      <c r="G16" s="120">
        <f t="shared" ref="G16:G23" si="0">CHOOSE(BA16+1,HSV+PSV,HSV+PSV+Mont,HSV+PSV+Dodavka+Mont,HSV,PSV,Mont,Dodavka,Mont+Dodavka,0)</f>
        <v>0</v>
      </c>
      <c r="H16" s="121"/>
      <c r="I16" s="122">
        <f t="shared" ref="I16:I23" si="1">E16+F16*G16/100</f>
        <v>0</v>
      </c>
      <c r="BA16">
        <v>0</v>
      </c>
    </row>
    <row r="17" spans="1:53" x14ac:dyDescent="0.2">
      <c r="A17" s="54" t="s">
        <v>165</v>
      </c>
      <c r="B17" s="45"/>
      <c r="C17" s="45"/>
      <c r="D17" s="117"/>
      <c r="E17" s="118"/>
      <c r="F17" s="119"/>
      <c r="G17" s="120">
        <f t="shared" si="0"/>
        <v>0</v>
      </c>
      <c r="H17" s="121"/>
      <c r="I17" s="122">
        <f t="shared" si="1"/>
        <v>0</v>
      </c>
      <c r="BA17">
        <v>0</v>
      </c>
    </row>
    <row r="18" spans="1:53" x14ac:dyDescent="0.2">
      <c r="A18" s="54" t="s">
        <v>166</v>
      </c>
      <c r="B18" s="45"/>
      <c r="C18" s="45"/>
      <c r="D18" s="117"/>
      <c r="E18" s="118"/>
      <c r="F18" s="119"/>
      <c r="G18" s="120">
        <f t="shared" si="0"/>
        <v>0</v>
      </c>
      <c r="H18" s="121"/>
      <c r="I18" s="122">
        <f t="shared" si="1"/>
        <v>0</v>
      </c>
      <c r="BA18">
        <v>0</v>
      </c>
    </row>
    <row r="19" spans="1:53" x14ac:dyDescent="0.2">
      <c r="A19" s="54" t="s">
        <v>167</v>
      </c>
      <c r="B19" s="45"/>
      <c r="C19" s="45"/>
      <c r="D19" s="117"/>
      <c r="E19" s="118"/>
      <c r="F19" s="119"/>
      <c r="G19" s="120">
        <f t="shared" si="0"/>
        <v>0</v>
      </c>
      <c r="H19" s="121"/>
      <c r="I19" s="122">
        <f t="shared" si="1"/>
        <v>0</v>
      </c>
      <c r="BA19">
        <v>0</v>
      </c>
    </row>
    <row r="20" spans="1:53" x14ac:dyDescent="0.2">
      <c r="A20" s="54" t="s">
        <v>168</v>
      </c>
      <c r="B20" s="45"/>
      <c r="C20" s="45"/>
      <c r="D20" s="117"/>
      <c r="E20" s="118"/>
      <c r="F20" s="119"/>
      <c r="G20" s="120">
        <f t="shared" si="0"/>
        <v>0</v>
      </c>
      <c r="H20" s="121"/>
      <c r="I20" s="122">
        <f t="shared" si="1"/>
        <v>0</v>
      </c>
      <c r="BA20">
        <v>1</v>
      </c>
    </row>
    <row r="21" spans="1:53" x14ac:dyDescent="0.2">
      <c r="A21" s="54" t="s">
        <v>169</v>
      </c>
      <c r="B21" s="45"/>
      <c r="C21" s="45"/>
      <c r="D21" s="117"/>
      <c r="E21" s="118"/>
      <c r="F21" s="119"/>
      <c r="G21" s="120">
        <f t="shared" si="0"/>
        <v>0</v>
      </c>
      <c r="H21" s="121"/>
      <c r="I21" s="122">
        <f t="shared" si="1"/>
        <v>0</v>
      </c>
      <c r="BA21">
        <v>1</v>
      </c>
    </row>
    <row r="22" spans="1:53" x14ac:dyDescent="0.2">
      <c r="A22" s="54" t="s">
        <v>170</v>
      </c>
      <c r="B22" s="45"/>
      <c r="C22" s="45"/>
      <c r="D22" s="117"/>
      <c r="E22" s="118"/>
      <c r="F22" s="119"/>
      <c r="G22" s="120">
        <f t="shared" si="0"/>
        <v>0</v>
      </c>
      <c r="H22" s="121"/>
      <c r="I22" s="122">
        <f t="shared" si="1"/>
        <v>0</v>
      </c>
      <c r="BA22">
        <v>2</v>
      </c>
    </row>
    <row r="23" spans="1:53" x14ac:dyDescent="0.2">
      <c r="A23" s="54" t="s">
        <v>171</v>
      </c>
      <c r="B23" s="45"/>
      <c r="C23" s="45"/>
      <c r="D23" s="117"/>
      <c r="E23" s="118"/>
      <c r="F23" s="119"/>
      <c r="G23" s="120">
        <f t="shared" si="0"/>
        <v>0</v>
      </c>
      <c r="H23" s="121"/>
      <c r="I23" s="122">
        <f t="shared" si="1"/>
        <v>0</v>
      </c>
      <c r="BA23">
        <v>2</v>
      </c>
    </row>
    <row r="24" spans="1:53" ht="13.5" thickBot="1" x14ac:dyDescent="0.25">
      <c r="A24" s="123"/>
      <c r="B24" s="124" t="s">
        <v>63</v>
      </c>
      <c r="C24" s="125"/>
      <c r="D24" s="126"/>
      <c r="E24" s="127"/>
      <c r="F24" s="128"/>
      <c r="G24" s="128"/>
      <c r="H24" s="202">
        <f>SUM(I16:I23)</f>
        <v>0</v>
      </c>
      <c r="I24" s="203"/>
    </row>
    <row r="26" spans="1:53" x14ac:dyDescent="0.2">
      <c r="B26" s="109"/>
      <c r="F26" s="129"/>
      <c r="G26" s="130"/>
      <c r="H26" s="130"/>
      <c r="I26" s="131"/>
    </row>
    <row r="27" spans="1:53" x14ac:dyDescent="0.2">
      <c r="F27" s="129"/>
      <c r="G27" s="130"/>
      <c r="H27" s="130"/>
      <c r="I27" s="131"/>
    </row>
    <row r="28" spans="1:53" x14ac:dyDescent="0.2">
      <c r="F28" s="129"/>
      <c r="G28" s="130"/>
      <c r="H28" s="130"/>
      <c r="I28" s="131"/>
    </row>
    <row r="29" spans="1:53" x14ac:dyDescent="0.2">
      <c r="F29" s="129"/>
      <c r="G29" s="130"/>
      <c r="H29" s="130"/>
      <c r="I29" s="131"/>
    </row>
    <row r="30" spans="1:53" x14ac:dyDescent="0.2">
      <c r="F30" s="129"/>
      <c r="G30" s="130"/>
      <c r="H30" s="130"/>
      <c r="I30" s="131"/>
    </row>
    <row r="31" spans="1:53" x14ac:dyDescent="0.2">
      <c r="F31" s="129"/>
      <c r="G31" s="130"/>
      <c r="H31" s="130"/>
      <c r="I31" s="131"/>
    </row>
    <row r="32" spans="1:53" x14ac:dyDescent="0.2">
      <c r="F32" s="129"/>
      <c r="G32" s="130"/>
      <c r="H32" s="130"/>
      <c r="I32" s="131"/>
    </row>
    <row r="33" spans="6:9" x14ac:dyDescent="0.2">
      <c r="F33" s="129"/>
      <c r="G33" s="130"/>
      <c r="H33" s="130"/>
      <c r="I33" s="131"/>
    </row>
    <row r="34" spans="6:9" x14ac:dyDescent="0.2">
      <c r="F34" s="129"/>
      <c r="G34" s="130"/>
      <c r="H34" s="130"/>
      <c r="I34" s="131"/>
    </row>
    <row r="35" spans="6:9" x14ac:dyDescent="0.2">
      <c r="F35" s="129"/>
      <c r="G35" s="130"/>
      <c r="H35" s="130"/>
      <c r="I35" s="131"/>
    </row>
    <row r="36" spans="6:9" x14ac:dyDescent="0.2">
      <c r="F36" s="129"/>
      <c r="G36" s="130"/>
      <c r="H36" s="130"/>
      <c r="I36" s="131"/>
    </row>
    <row r="37" spans="6:9" x14ac:dyDescent="0.2">
      <c r="F37" s="129"/>
      <c r="G37" s="130"/>
      <c r="H37" s="130"/>
      <c r="I37" s="131"/>
    </row>
    <row r="38" spans="6:9" x14ac:dyDescent="0.2">
      <c r="F38" s="129"/>
      <c r="G38" s="130"/>
      <c r="H38" s="130"/>
      <c r="I38" s="131"/>
    </row>
    <row r="39" spans="6:9" x14ac:dyDescent="0.2">
      <c r="F39" s="129"/>
      <c r="G39" s="130"/>
      <c r="H39" s="130"/>
      <c r="I39" s="131"/>
    </row>
    <row r="40" spans="6:9" x14ac:dyDescent="0.2">
      <c r="F40" s="129"/>
      <c r="G40" s="130"/>
      <c r="H40" s="130"/>
      <c r="I40" s="131"/>
    </row>
    <row r="41" spans="6:9" x14ac:dyDescent="0.2">
      <c r="F41" s="129"/>
      <c r="G41" s="130"/>
      <c r="H41" s="130"/>
      <c r="I41" s="131"/>
    </row>
    <row r="42" spans="6:9" x14ac:dyDescent="0.2">
      <c r="F42" s="129"/>
      <c r="G42" s="130"/>
      <c r="H42" s="130"/>
      <c r="I42" s="131"/>
    </row>
    <row r="43" spans="6:9" x14ac:dyDescent="0.2">
      <c r="F43" s="129"/>
      <c r="G43" s="130"/>
      <c r="H43" s="130"/>
      <c r="I43" s="131"/>
    </row>
    <row r="44" spans="6:9" x14ac:dyDescent="0.2">
      <c r="F44" s="129"/>
      <c r="G44" s="130"/>
      <c r="H44" s="130"/>
      <c r="I44" s="131"/>
    </row>
    <row r="45" spans="6:9" x14ac:dyDescent="0.2">
      <c r="F45" s="129"/>
      <c r="G45" s="130"/>
      <c r="H45" s="130"/>
      <c r="I45" s="131"/>
    </row>
    <row r="46" spans="6:9" x14ac:dyDescent="0.2">
      <c r="F46" s="129"/>
      <c r="G46" s="130"/>
      <c r="H46" s="130"/>
      <c r="I46" s="131"/>
    </row>
    <row r="47" spans="6:9" x14ac:dyDescent="0.2">
      <c r="F47" s="129"/>
      <c r="G47" s="130"/>
      <c r="H47" s="130"/>
      <c r="I47" s="131"/>
    </row>
    <row r="48" spans="6:9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  <row r="75" spans="6:9" x14ac:dyDescent="0.2">
      <c r="F75" s="129"/>
      <c r="G75" s="130"/>
      <c r="H75" s="130"/>
      <c r="I75" s="131"/>
    </row>
  </sheetData>
  <sheetProtection algorithmName="SHA-512" hashValue="K1yZW24/m5ZxJhLvEhtNxfnATxCcbOjltuNUv3eYwWNq6tDMfOl8VTex6Vhw+qTKWz8OuMe/O9NNDssEWI5DhA==" saltValue="mX9ahLZhfiXuC15C8rwbQA==" spinCount="100000" sheet="1" objects="1" scenarios="1"/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5BF60-22D6-42AF-958B-2E063CBD7D36}">
  <sheetPr codeName="List2"/>
  <dimension ref="A1:CZ130"/>
  <sheetViews>
    <sheetView showGridLines="0" showZeros="0" tabSelected="1" topLeftCell="A35" zoomScaleNormal="100" workbookViewId="0">
      <selection activeCell="E62" sqref="E62:F62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6" customWidth="1"/>
    <col min="6" max="6" width="9.85546875" style="132" customWidth="1"/>
    <col min="7" max="7" width="13.85546875" style="132" customWidth="1"/>
    <col min="8" max="11" width="9.140625" style="132"/>
    <col min="12" max="12" width="75.28515625" style="132" customWidth="1"/>
    <col min="13" max="13" width="45.285156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28515625" style="132" customWidth="1"/>
    <col min="269" max="269" width="45.285156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28515625" style="132" customWidth="1"/>
    <col min="525" max="525" width="45.285156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28515625" style="132" customWidth="1"/>
    <col min="781" max="781" width="45.285156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28515625" style="132" customWidth="1"/>
    <col min="1037" max="1037" width="45.285156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28515625" style="132" customWidth="1"/>
    <col min="1293" max="1293" width="45.285156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28515625" style="132" customWidth="1"/>
    <col min="1549" max="1549" width="45.285156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28515625" style="132" customWidth="1"/>
    <col min="1805" max="1805" width="45.285156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28515625" style="132" customWidth="1"/>
    <col min="2061" max="2061" width="45.285156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28515625" style="132" customWidth="1"/>
    <col min="2317" max="2317" width="45.285156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28515625" style="132" customWidth="1"/>
    <col min="2573" max="2573" width="45.285156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28515625" style="132" customWidth="1"/>
    <col min="2829" max="2829" width="45.285156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28515625" style="132" customWidth="1"/>
    <col min="3085" max="3085" width="45.285156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28515625" style="132" customWidth="1"/>
    <col min="3341" max="3341" width="45.285156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28515625" style="132" customWidth="1"/>
    <col min="3597" max="3597" width="45.285156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28515625" style="132" customWidth="1"/>
    <col min="3853" max="3853" width="45.285156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28515625" style="132" customWidth="1"/>
    <col min="4109" max="4109" width="45.285156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28515625" style="132" customWidth="1"/>
    <col min="4365" max="4365" width="45.285156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28515625" style="132" customWidth="1"/>
    <col min="4621" max="4621" width="45.285156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28515625" style="132" customWidth="1"/>
    <col min="4877" max="4877" width="45.285156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28515625" style="132" customWidth="1"/>
    <col min="5133" max="5133" width="45.285156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28515625" style="132" customWidth="1"/>
    <col min="5389" max="5389" width="45.285156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28515625" style="132" customWidth="1"/>
    <col min="5645" max="5645" width="45.285156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28515625" style="132" customWidth="1"/>
    <col min="5901" max="5901" width="45.285156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28515625" style="132" customWidth="1"/>
    <col min="6157" max="6157" width="45.285156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28515625" style="132" customWidth="1"/>
    <col min="6413" max="6413" width="45.285156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28515625" style="132" customWidth="1"/>
    <col min="6669" max="6669" width="45.285156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28515625" style="132" customWidth="1"/>
    <col min="6925" max="6925" width="45.285156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28515625" style="132" customWidth="1"/>
    <col min="7181" max="7181" width="45.285156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28515625" style="132" customWidth="1"/>
    <col min="7437" max="7437" width="45.285156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28515625" style="132" customWidth="1"/>
    <col min="7693" max="7693" width="45.285156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28515625" style="132" customWidth="1"/>
    <col min="7949" max="7949" width="45.285156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28515625" style="132" customWidth="1"/>
    <col min="8205" max="8205" width="45.285156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28515625" style="132" customWidth="1"/>
    <col min="8461" max="8461" width="45.285156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28515625" style="132" customWidth="1"/>
    <col min="8717" max="8717" width="45.285156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28515625" style="132" customWidth="1"/>
    <col min="8973" max="8973" width="45.285156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28515625" style="132" customWidth="1"/>
    <col min="9229" max="9229" width="45.285156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28515625" style="132" customWidth="1"/>
    <col min="9485" max="9485" width="45.285156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28515625" style="132" customWidth="1"/>
    <col min="9741" max="9741" width="45.285156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28515625" style="132" customWidth="1"/>
    <col min="9997" max="9997" width="45.285156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28515625" style="132" customWidth="1"/>
    <col min="10253" max="10253" width="45.285156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28515625" style="132" customWidth="1"/>
    <col min="10509" max="10509" width="45.285156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28515625" style="132" customWidth="1"/>
    <col min="10765" max="10765" width="45.285156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28515625" style="132" customWidth="1"/>
    <col min="11021" max="11021" width="45.285156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28515625" style="132" customWidth="1"/>
    <col min="11277" max="11277" width="45.285156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28515625" style="132" customWidth="1"/>
    <col min="11533" max="11533" width="45.285156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28515625" style="132" customWidth="1"/>
    <col min="11789" max="11789" width="45.285156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28515625" style="132" customWidth="1"/>
    <col min="12045" max="12045" width="45.285156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28515625" style="132" customWidth="1"/>
    <col min="12301" max="12301" width="45.285156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28515625" style="132" customWidth="1"/>
    <col min="12557" max="12557" width="45.285156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28515625" style="132" customWidth="1"/>
    <col min="12813" max="12813" width="45.285156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28515625" style="132" customWidth="1"/>
    <col min="13069" max="13069" width="45.285156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28515625" style="132" customWidth="1"/>
    <col min="13325" max="13325" width="45.285156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28515625" style="132" customWidth="1"/>
    <col min="13581" max="13581" width="45.285156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28515625" style="132" customWidth="1"/>
    <col min="13837" max="13837" width="45.285156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28515625" style="132" customWidth="1"/>
    <col min="14093" max="14093" width="45.285156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28515625" style="132" customWidth="1"/>
    <col min="14349" max="14349" width="45.285156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28515625" style="132" customWidth="1"/>
    <col min="14605" max="14605" width="45.285156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28515625" style="132" customWidth="1"/>
    <col min="14861" max="14861" width="45.285156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28515625" style="132" customWidth="1"/>
    <col min="15117" max="15117" width="45.285156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28515625" style="132" customWidth="1"/>
    <col min="15373" max="15373" width="45.285156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28515625" style="132" customWidth="1"/>
    <col min="15629" max="15629" width="45.285156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28515625" style="132" customWidth="1"/>
    <col min="15885" max="15885" width="45.285156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28515625" style="132" customWidth="1"/>
    <col min="16141" max="16141" width="45.28515625" style="132" customWidth="1"/>
    <col min="16142" max="16384" width="9.140625" style="132"/>
  </cols>
  <sheetData>
    <row r="1" spans="1:104" ht="15.75" x14ac:dyDescent="0.25">
      <c r="A1" s="209" t="s">
        <v>75</v>
      </c>
      <c r="B1" s="209"/>
      <c r="C1" s="209"/>
      <c r="D1" s="209"/>
      <c r="E1" s="209"/>
      <c r="F1" s="209"/>
      <c r="G1" s="209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5" t="s">
        <v>48</v>
      </c>
      <c r="B3" s="196"/>
      <c r="C3" s="84" t="str">
        <f>CONCATENATE(cislostavby," ",nazevstavby)</f>
        <v>0697 Stavební úpravy a modernizace IVUC Astorka</v>
      </c>
      <c r="D3" s="137"/>
      <c r="E3" s="138" t="s">
        <v>64</v>
      </c>
      <c r="F3" s="139" t="str">
        <f>Rekapitulace!H1</f>
        <v>Vytápění</v>
      </c>
      <c r="G3" s="140"/>
    </row>
    <row r="4" spans="1:104" ht="13.5" thickBot="1" x14ac:dyDescent="0.25">
      <c r="A4" s="210" t="s">
        <v>50</v>
      </c>
      <c r="B4" s="198"/>
      <c r="C4" s="90" t="str">
        <f>CONCATENATE(cisloobjektu," ",nazevobjektu)</f>
        <v>0001 SO 01 - Modernizace ubytovací části</v>
      </c>
      <c r="D4" s="141"/>
      <c r="E4" s="211" t="str">
        <f>Rekapitulace!G2</f>
        <v>Společné prostory</v>
      </c>
      <c r="F4" s="212"/>
      <c r="G4" s="213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79</v>
      </c>
      <c r="C7" s="149" t="s">
        <v>80</v>
      </c>
      <c r="D7" s="150"/>
      <c r="E7" s="151"/>
      <c r="F7" s="151"/>
      <c r="G7" s="152"/>
      <c r="O7" s="153">
        <v>1</v>
      </c>
    </row>
    <row r="8" spans="1:104" x14ac:dyDescent="0.2">
      <c r="A8" s="154">
        <v>1</v>
      </c>
      <c r="B8" s="155" t="s">
        <v>81</v>
      </c>
      <c r="C8" s="156" t="s">
        <v>82</v>
      </c>
      <c r="D8" s="157" t="s">
        <v>83</v>
      </c>
      <c r="E8" s="158">
        <v>25.16</v>
      </c>
      <c r="F8" s="158">
        <v>0</v>
      </c>
      <c r="G8" s="159">
        <f>E8*F8</f>
        <v>0</v>
      </c>
      <c r="O8" s="153">
        <v>2</v>
      </c>
      <c r="AA8" s="132">
        <v>1</v>
      </c>
      <c r="AB8" s="132">
        <v>7</v>
      </c>
      <c r="AC8" s="132">
        <v>7</v>
      </c>
      <c r="AZ8" s="132">
        <v>2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53">
        <v>1</v>
      </c>
      <c r="CB8" s="153">
        <v>7</v>
      </c>
      <c r="CZ8" s="132">
        <v>1.47E-3</v>
      </c>
    </row>
    <row r="9" spans="1:104" x14ac:dyDescent="0.2">
      <c r="A9" s="160"/>
      <c r="B9" s="163"/>
      <c r="C9" s="204" t="s">
        <v>84</v>
      </c>
      <c r="D9" s="205"/>
      <c r="E9" s="164">
        <v>25.16</v>
      </c>
      <c r="F9" s="165"/>
      <c r="G9" s="166"/>
      <c r="M9" s="162" t="s">
        <v>84</v>
      </c>
      <c r="O9" s="153"/>
    </row>
    <row r="10" spans="1:104" x14ac:dyDescent="0.2">
      <c r="A10" s="154">
        <v>2</v>
      </c>
      <c r="B10" s="155" t="s">
        <v>85</v>
      </c>
      <c r="C10" s="156" t="s">
        <v>86</v>
      </c>
      <c r="D10" s="157" t="s">
        <v>83</v>
      </c>
      <c r="E10" s="158">
        <v>25.16</v>
      </c>
      <c r="F10" s="158">
        <v>0</v>
      </c>
      <c r="G10" s="159">
        <f>E10*F10</f>
        <v>0</v>
      </c>
      <c r="O10" s="153">
        <v>2</v>
      </c>
      <c r="AA10" s="132">
        <v>12</v>
      </c>
      <c r="AB10" s="132">
        <v>0</v>
      </c>
      <c r="AC10" s="132">
        <v>1</v>
      </c>
      <c r="AZ10" s="132">
        <v>2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53">
        <v>12</v>
      </c>
      <c r="CB10" s="153">
        <v>0</v>
      </c>
      <c r="CZ10" s="132">
        <v>0</v>
      </c>
    </row>
    <row r="11" spans="1:104" ht="12.75" customHeight="1" x14ac:dyDescent="0.2">
      <c r="A11" s="160"/>
      <c r="B11" s="161"/>
      <c r="C11" s="206" t="s">
        <v>87</v>
      </c>
      <c r="D11" s="207"/>
      <c r="E11" s="207"/>
      <c r="F11" s="207"/>
      <c r="G11" s="208"/>
      <c r="L11" s="162" t="s">
        <v>87</v>
      </c>
      <c r="O11" s="153">
        <v>3</v>
      </c>
    </row>
    <row r="12" spans="1:104" x14ac:dyDescent="0.2">
      <c r="A12" s="160"/>
      <c r="B12" s="161"/>
      <c r="C12" s="206" t="s">
        <v>88</v>
      </c>
      <c r="D12" s="207"/>
      <c r="E12" s="207"/>
      <c r="F12" s="207"/>
      <c r="G12" s="208"/>
      <c r="L12" s="162" t="s">
        <v>88</v>
      </c>
      <c r="O12" s="153">
        <v>3</v>
      </c>
    </row>
    <row r="13" spans="1:104" x14ac:dyDescent="0.2">
      <c r="A13" s="160"/>
      <c r="B13" s="163"/>
      <c r="C13" s="204" t="s">
        <v>84</v>
      </c>
      <c r="D13" s="205"/>
      <c r="E13" s="164">
        <v>25.16</v>
      </c>
      <c r="F13" s="165"/>
      <c r="G13" s="166"/>
      <c r="M13" s="162" t="s">
        <v>84</v>
      </c>
      <c r="O13" s="153"/>
    </row>
    <row r="14" spans="1:104" ht="12.75" customHeight="1" x14ac:dyDescent="0.2">
      <c r="A14" s="154">
        <v>3</v>
      </c>
      <c r="B14" s="155" t="s">
        <v>89</v>
      </c>
      <c r="C14" s="156" t="s">
        <v>90</v>
      </c>
      <c r="D14" s="157" t="s">
        <v>91</v>
      </c>
      <c r="E14" s="158">
        <v>1.48</v>
      </c>
      <c r="F14" s="158">
        <v>0</v>
      </c>
      <c r="G14" s="159">
        <f>E14*F14</f>
        <v>0</v>
      </c>
      <c r="O14" s="153">
        <v>2</v>
      </c>
      <c r="AA14" s="132">
        <v>12</v>
      </c>
      <c r="AB14" s="132">
        <v>0</v>
      </c>
      <c r="AC14" s="132">
        <v>2</v>
      </c>
      <c r="AZ14" s="132">
        <v>2</v>
      </c>
      <c r="BA14" s="132">
        <f>IF(AZ14=1,G14,0)</f>
        <v>0</v>
      </c>
      <c r="BB14" s="132">
        <f>IF(AZ14=2,G14,0)</f>
        <v>0</v>
      </c>
      <c r="BC14" s="132">
        <f>IF(AZ14=3,G14,0)</f>
        <v>0</v>
      </c>
      <c r="BD14" s="132">
        <f>IF(AZ14=4,G14,0)</f>
        <v>0</v>
      </c>
      <c r="BE14" s="132">
        <f>IF(AZ14=5,G14,0)</f>
        <v>0</v>
      </c>
      <c r="CA14" s="153">
        <v>12</v>
      </c>
      <c r="CB14" s="153">
        <v>0</v>
      </c>
      <c r="CZ14" s="132">
        <v>0</v>
      </c>
    </row>
    <row r="15" spans="1:104" x14ac:dyDescent="0.2">
      <c r="A15" s="160"/>
      <c r="B15" s="163"/>
      <c r="C15" s="204" t="s">
        <v>92</v>
      </c>
      <c r="D15" s="205"/>
      <c r="E15" s="164">
        <v>1.48</v>
      </c>
      <c r="F15" s="165"/>
      <c r="G15" s="166"/>
      <c r="M15" s="162" t="s">
        <v>92</v>
      </c>
      <c r="O15" s="153"/>
    </row>
    <row r="16" spans="1:104" x14ac:dyDescent="0.2">
      <c r="A16" s="154">
        <v>4</v>
      </c>
      <c r="B16" s="155" t="s">
        <v>93</v>
      </c>
      <c r="C16" s="156" t="s">
        <v>94</v>
      </c>
      <c r="D16" s="157" t="s">
        <v>61</v>
      </c>
      <c r="E16" s="158"/>
      <c r="F16" s="158">
        <v>0</v>
      </c>
      <c r="G16" s="159">
        <f>E16*F16</f>
        <v>0</v>
      </c>
      <c r="O16" s="153">
        <v>2</v>
      </c>
      <c r="AA16" s="132">
        <v>7</v>
      </c>
      <c r="AB16" s="132">
        <v>1002</v>
      </c>
      <c r="AC16" s="132">
        <v>5</v>
      </c>
      <c r="AZ16" s="132">
        <v>2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53">
        <v>7</v>
      </c>
      <c r="CB16" s="153">
        <v>1002</v>
      </c>
      <c r="CZ16" s="132">
        <v>0</v>
      </c>
    </row>
    <row r="17" spans="1:104" x14ac:dyDescent="0.2">
      <c r="A17" s="167"/>
      <c r="B17" s="168" t="s">
        <v>73</v>
      </c>
      <c r="C17" s="169" t="str">
        <f>CONCATENATE(B7," ",C7)</f>
        <v>713 Izolace tepelné</v>
      </c>
      <c r="D17" s="170"/>
      <c r="E17" s="171"/>
      <c r="F17" s="172"/>
      <c r="G17" s="173">
        <f>SUM(G7:G16)</f>
        <v>0</v>
      </c>
      <c r="O17" s="153">
        <v>4</v>
      </c>
      <c r="BA17" s="174">
        <f>SUM(BA7:BA16)</f>
        <v>0</v>
      </c>
      <c r="BB17" s="174">
        <f>SUM(BB7:BB16)</f>
        <v>0</v>
      </c>
      <c r="BC17" s="174">
        <f>SUM(BC7:BC16)</f>
        <v>0</v>
      </c>
      <c r="BD17" s="174">
        <f>SUM(BD7:BD16)</f>
        <v>0</v>
      </c>
      <c r="BE17" s="174">
        <f>SUM(BE7:BE16)</f>
        <v>0</v>
      </c>
    </row>
    <row r="18" spans="1:104" x14ac:dyDescent="0.2">
      <c r="A18" s="147" t="s">
        <v>72</v>
      </c>
      <c r="B18" s="148" t="s">
        <v>95</v>
      </c>
      <c r="C18" s="149" t="s">
        <v>96</v>
      </c>
      <c r="D18" s="150"/>
      <c r="E18" s="151"/>
      <c r="F18" s="151"/>
      <c r="G18" s="152"/>
      <c r="O18" s="153">
        <v>1</v>
      </c>
    </row>
    <row r="19" spans="1:104" x14ac:dyDescent="0.2">
      <c r="A19" s="154">
        <v>5</v>
      </c>
      <c r="B19" s="155" t="s">
        <v>97</v>
      </c>
      <c r="C19" s="156" t="s">
        <v>98</v>
      </c>
      <c r="D19" s="157" t="s">
        <v>99</v>
      </c>
      <c r="E19" s="158">
        <v>25.16</v>
      </c>
      <c r="F19" s="158">
        <v>0</v>
      </c>
      <c r="G19" s="159">
        <f>E19*F19</f>
        <v>0</v>
      </c>
      <c r="O19" s="153">
        <v>2</v>
      </c>
      <c r="AA19" s="132">
        <v>1</v>
      </c>
      <c r="AB19" s="132">
        <v>7</v>
      </c>
      <c r="AC19" s="132">
        <v>7</v>
      </c>
      <c r="AZ19" s="132">
        <v>2</v>
      </c>
      <c r="BA19" s="132">
        <f>IF(AZ19=1,G19,0)</f>
        <v>0</v>
      </c>
      <c r="BB19" s="132">
        <f>IF(AZ19=2,G19,0)</f>
        <v>0</v>
      </c>
      <c r="BC19" s="132">
        <f>IF(AZ19=3,G19,0)</f>
        <v>0</v>
      </c>
      <c r="BD19" s="132">
        <f>IF(AZ19=4,G19,0)</f>
        <v>0</v>
      </c>
      <c r="BE19" s="132">
        <f>IF(AZ19=5,G19,0)</f>
        <v>0</v>
      </c>
      <c r="CA19" s="153">
        <v>1</v>
      </c>
      <c r="CB19" s="153">
        <v>7</v>
      </c>
      <c r="CZ19" s="132">
        <v>7.6899999999999998E-3</v>
      </c>
    </row>
    <row r="20" spans="1:104" x14ac:dyDescent="0.2">
      <c r="A20" s="160"/>
      <c r="B20" s="163"/>
      <c r="C20" s="204" t="s">
        <v>84</v>
      </c>
      <c r="D20" s="205"/>
      <c r="E20" s="164">
        <v>25.16</v>
      </c>
      <c r="F20" s="165"/>
      <c r="G20" s="166"/>
      <c r="M20" s="162" t="s">
        <v>84</v>
      </c>
      <c r="O20" s="153"/>
    </row>
    <row r="21" spans="1:104" x14ac:dyDescent="0.2">
      <c r="A21" s="154">
        <v>6</v>
      </c>
      <c r="B21" s="155" t="s">
        <v>100</v>
      </c>
      <c r="C21" s="156" t="s">
        <v>101</v>
      </c>
      <c r="D21" s="157" t="s">
        <v>91</v>
      </c>
      <c r="E21" s="158">
        <v>2.2200000000000002</v>
      </c>
      <c r="F21" s="158">
        <v>0</v>
      </c>
      <c r="G21" s="159">
        <f>E21*F21</f>
        <v>0</v>
      </c>
      <c r="O21" s="153">
        <v>2</v>
      </c>
      <c r="AA21" s="132">
        <v>1</v>
      </c>
      <c r="AB21" s="132">
        <v>7</v>
      </c>
      <c r="AC21" s="132">
        <v>7</v>
      </c>
      <c r="AZ21" s="132">
        <v>2</v>
      </c>
      <c r="BA21" s="132">
        <f>IF(AZ21=1,G21,0)</f>
        <v>0</v>
      </c>
      <c r="BB21" s="132">
        <f>IF(AZ21=2,G21,0)</f>
        <v>0</v>
      </c>
      <c r="BC21" s="132">
        <f>IF(AZ21=3,G21,0)</f>
        <v>0</v>
      </c>
      <c r="BD21" s="132">
        <f>IF(AZ21=4,G21,0)</f>
        <v>0</v>
      </c>
      <c r="BE21" s="132">
        <f>IF(AZ21=5,G21,0)</f>
        <v>0</v>
      </c>
      <c r="CA21" s="153">
        <v>1</v>
      </c>
      <c r="CB21" s="153">
        <v>7</v>
      </c>
      <c r="CZ21" s="132">
        <v>0</v>
      </c>
    </row>
    <row r="22" spans="1:104" x14ac:dyDescent="0.2">
      <c r="A22" s="160"/>
      <c r="B22" s="163"/>
      <c r="C22" s="204" t="s">
        <v>102</v>
      </c>
      <c r="D22" s="205"/>
      <c r="E22" s="164">
        <v>2.2200000000000002</v>
      </c>
      <c r="F22" s="165"/>
      <c r="G22" s="166"/>
      <c r="M22" s="162" t="s">
        <v>102</v>
      </c>
      <c r="O22" s="153"/>
    </row>
    <row r="23" spans="1:104" x14ac:dyDescent="0.2">
      <c r="A23" s="154">
        <v>7</v>
      </c>
      <c r="B23" s="155" t="s">
        <v>103</v>
      </c>
      <c r="C23" s="156" t="s">
        <v>104</v>
      </c>
      <c r="D23" s="157" t="s">
        <v>99</v>
      </c>
      <c r="E23" s="158">
        <v>25.16</v>
      </c>
      <c r="F23" s="158">
        <v>0</v>
      </c>
      <c r="G23" s="159">
        <f>E23*F23</f>
        <v>0</v>
      </c>
      <c r="O23" s="153">
        <v>2</v>
      </c>
      <c r="AA23" s="132">
        <v>1</v>
      </c>
      <c r="AB23" s="132">
        <v>7</v>
      </c>
      <c r="AC23" s="132">
        <v>7</v>
      </c>
      <c r="AZ23" s="132">
        <v>2</v>
      </c>
      <c r="BA23" s="132">
        <f>IF(AZ23=1,G23,0)</f>
        <v>0</v>
      </c>
      <c r="BB23" s="132">
        <f>IF(AZ23=2,G23,0)</f>
        <v>0</v>
      </c>
      <c r="BC23" s="132">
        <f>IF(AZ23=3,G23,0)</f>
        <v>0</v>
      </c>
      <c r="BD23" s="132">
        <f>IF(AZ23=4,G23,0)</f>
        <v>0</v>
      </c>
      <c r="BE23" s="132">
        <f>IF(AZ23=5,G23,0)</f>
        <v>0</v>
      </c>
      <c r="CA23" s="153">
        <v>1</v>
      </c>
      <c r="CB23" s="153">
        <v>7</v>
      </c>
      <c r="CZ23" s="132">
        <v>0</v>
      </c>
    </row>
    <row r="24" spans="1:104" x14ac:dyDescent="0.2">
      <c r="A24" s="160"/>
      <c r="B24" s="163"/>
      <c r="C24" s="204" t="s">
        <v>84</v>
      </c>
      <c r="D24" s="205"/>
      <c r="E24" s="164">
        <v>25.16</v>
      </c>
      <c r="F24" s="165"/>
      <c r="G24" s="166"/>
      <c r="M24" s="162" t="s">
        <v>84</v>
      </c>
      <c r="O24" s="153"/>
    </row>
    <row r="25" spans="1:104" x14ac:dyDescent="0.2">
      <c r="A25" s="154">
        <v>8</v>
      </c>
      <c r="B25" s="155" t="s">
        <v>105</v>
      </c>
      <c r="C25" s="156" t="s">
        <v>106</v>
      </c>
      <c r="D25" s="157" t="s">
        <v>61</v>
      </c>
      <c r="E25" s="158"/>
      <c r="F25" s="158">
        <v>0</v>
      </c>
      <c r="G25" s="159">
        <f>E25*F25</f>
        <v>0</v>
      </c>
      <c r="O25" s="153">
        <v>2</v>
      </c>
      <c r="AA25" s="132">
        <v>7</v>
      </c>
      <c r="AB25" s="132">
        <v>1002</v>
      </c>
      <c r="AC25" s="132">
        <v>5</v>
      </c>
      <c r="AZ25" s="132">
        <v>2</v>
      </c>
      <c r="BA25" s="132">
        <f>IF(AZ25=1,G25,0)</f>
        <v>0</v>
      </c>
      <c r="BB25" s="132">
        <f>IF(AZ25=2,G25,0)</f>
        <v>0</v>
      </c>
      <c r="BC25" s="132">
        <f>IF(AZ25=3,G25,0)</f>
        <v>0</v>
      </c>
      <c r="BD25" s="132">
        <f>IF(AZ25=4,G25,0)</f>
        <v>0</v>
      </c>
      <c r="BE25" s="132">
        <f>IF(AZ25=5,G25,0)</f>
        <v>0</v>
      </c>
      <c r="CA25" s="153">
        <v>7</v>
      </c>
      <c r="CB25" s="153">
        <v>1002</v>
      </c>
      <c r="CZ25" s="132">
        <v>0</v>
      </c>
    </row>
    <row r="26" spans="1:104" x14ac:dyDescent="0.2">
      <c r="A26" s="154">
        <v>9</v>
      </c>
      <c r="B26" s="155" t="s">
        <v>107</v>
      </c>
      <c r="C26" s="156" t="s">
        <v>108</v>
      </c>
      <c r="D26" s="157" t="s">
        <v>109</v>
      </c>
      <c r="E26" s="158">
        <v>0.74</v>
      </c>
      <c r="F26" s="158">
        <v>0</v>
      </c>
      <c r="G26" s="159">
        <f>E26*F26</f>
        <v>0</v>
      </c>
      <c r="O26" s="153">
        <v>2</v>
      </c>
      <c r="AA26" s="132">
        <v>10</v>
      </c>
      <c r="AB26" s="132">
        <v>0</v>
      </c>
      <c r="AC26" s="132">
        <v>8</v>
      </c>
      <c r="AZ26" s="132">
        <v>5</v>
      </c>
      <c r="BA26" s="132">
        <f>IF(AZ26=1,G26,0)</f>
        <v>0</v>
      </c>
      <c r="BB26" s="132">
        <f>IF(AZ26=2,G26,0)</f>
        <v>0</v>
      </c>
      <c r="BC26" s="132">
        <f>IF(AZ26=3,G26,0)</f>
        <v>0</v>
      </c>
      <c r="BD26" s="132">
        <f>IF(AZ26=4,G26,0)</f>
        <v>0</v>
      </c>
      <c r="BE26" s="132">
        <f>IF(AZ26=5,G26,0)</f>
        <v>0</v>
      </c>
      <c r="CA26" s="153">
        <v>10</v>
      </c>
      <c r="CB26" s="153">
        <v>0</v>
      </c>
      <c r="CZ26" s="132">
        <v>0</v>
      </c>
    </row>
    <row r="27" spans="1:104" x14ac:dyDescent="0.2">
      <c r="A27" s="160"/>
      <c r="B27" s="161"/>
      <c r="C27" s="206" t="s">
        <v>110</v>
      </c>
      <c r="D27" s="207"/>
      <c r="E27" s="207"/>
      <c r="F27" s="207"/>
      <c r="G27" s="208"/>
      <c r="L27" s="162" t="s">
        <v>110</v>
      </c>
      <c r="O27" s="153">
        <v>3</v>
      </c>
    </row>
    <row r="28" spans="1:104" x14ac:dyDescent="0.2">
      <c r="A28" s="160"/>
      <c r="B28" s="163"/>
      <c r="C28" s="204" t="s">
        <v>111</v>
      </c>
      <c r="D28" s="205"/>
      <c r="E28" s="164">
        <v>0.74</v>
      </c>
      <c r="F28" s="165"/>
      <c r="G28" s="166"/>
      <c r="M28" s="162" t="s">
        <v>111</v>
      </c>
      <c r="O28" s="153"/>
    </row>
    <row r="29" spans="1:104" x14ac:dyDescent="0.2">
      <c r="A29" s="167"/>
      <c r="B29" s="168" t="s">
        <v>73</v>
      </c>
      <c r="C29" s="169" t="str">
        <f>CONCATENATE(B18," ",C18)</f>
        <v>733 Rozvod potrubí</v>
      </c>
      <c r="D29" s="170"/>
      <c r="E29" s="171"/>
      <c r="F29" s="172"/>
      <c r="G29" s="173">
        <f>SUM(G18:G28)</f>
        <v>0</v>
      </c>
      <c r="O29" s="153">
        <v>4</v>
      </c>
      <c r="BA29" s="174">
        <f>SUM(BA18:BA28)</f>
        <v>0</v>
      </c>
      <c r="BB29" s="174">
        <f>SUM(BB18:BB28)</f>
        <v>0</v>
      </c>
      <c r="BC29" s="174">
        <f>SUM(BC18:BC28)</f>
        <v>0</v>
      </c>
      <c r="BD29" s="174">
        <f>SUM(BD18:BD28)</f>
        <v>0</v>
      </c>
      <c r="BE29" s="174">
        <f>SUM(BE18:BE28)</f>
        <v>0</v>
      </c>
    </row>
    <row r="30" spans="1:104" x14ac:dyDescent="0.2">
      <c r="A30" s="147" t="s">
        <v>72</v>
      </c>
      <c r="B30" s="148" t="s">
        <v>112</v>
      </c>
      <c r="C30" s="149" t="s">
        <v>113</v>
      </c>
      <c r="D30" s="150"/>
      <c r="E30" s="151"/>
      <c r="F30" s="151"/>
      <c r="G30" s="152"/>
      <c r="O30" s="153">
        <v>1</v>
      </c>
    </row>
    <row r="31" spans="1:104" x14ac:dyDescent="0.2">
      <c r="A31" s="154">
        <v>10</v>
      </c>
      <c r="B31" s="155" t="s">
        <v>114</v>
      </c>
      <c r="C31" s="156" t="s">
        <v>115</v>
      </c>
      <c r="D31" s="157" t="s">
        <v>116</v>
      </c>
      <c r="E31" s="158">
        <v>0.37</v>
      </c>
      <c r="F31" s="158">
        <v>0</v>
      </c>
      <c r="G31" s="159">
        <f>E31*F31</f>
        <v>0</v>
      </c>
      <c r="O31" s="153">
        <v>2</v>
      </c>
      <c r="AA31" s="132">
        <v>1</v>
      </c>
      <c r="AB31" s="132">
        <v>7</v>
      </c>
      <c r="AC31" s="132">
        <v>7</v>
      </c>
      <c r="AZ31" s="132">
        <v>2</v>
      </c>
      <c r="BA31" s="132">
        <f>IF(AZ31=1,G31,0)</f>
        <v>0</v>
      </c>
      <c r="BB31" s="132">
        <f>IF(AZ31=2,G31,0)</f>
        <v>0</v>
      </c>
      <c r="BC31" s="132">
        <f>IF(AZ31=3,G31,0)</f>
        <v>0</v>
      </c>
      <c r="BD31" s="132">
        <f>IF(AZ31=4,G31,0)</f>
        <v>0</v>
      </c>
      <c r="BE31" s="132">
        <f>IF(AZ31=5,G31,0)</f>
        <v>0</v>
      </c>
      <c r="CA31" s="153">
        <v>1</v>
      </c>
      <c r="CB31" s="153">
        <v>7</v>
      </c>
      <c r="CZ31" s="132">
        <v>8.8599999999999998E-3</v>
      </c>
    </row>
    <row r="32" spans="1:104" x14ac:dyDescent="0.2">
      <c r="A32" s="154">
        <v>11</v>
      </c>
      <c r="B32" s="155" t="s">
        <v>117</v>
      </c>
      <c r="C32" s="156" t="s">
        <v>118</v>
      </c>
      <c r="D32" s="157" t="s">
        <v>116</v>
      </c>
      <c r="E32" s="158">
        <v>0.37</v>
      </c>
      <c r="F32" s="158">
        <v>0</v>
      </c>
      <c r="G32" s="159">
        <f>E32*F32</f>
        <v>0</v>
      </c>
      <c r="O32" s="153">
        <v>2</v>
      </c>
      <c r="AA32" s="132">
        <v>1</v>
      </c>
      <c r="AB32" s="132">
        <v>7</v>
      </c>
      <c r="AC32" s="132">
        <v>7</v>
      </c>
      <c r="AZ32" s="132">
        <v>2</v>
      </c>
      <c r="BA32" s="132">
        <f>IF(AZ32=1,G32,0)</f>
        <v>0</v>
      </c>
      <c r="BB32" s="132">
        <f>IF(AZ32=2,G32,0)</f>
        <v>0</v>
      </c>
      <c r="BC32" s="132">
        <f>IF(AZ32=3,G32,0)</f>
        <v>0</v>
      </c>
      <c r="BD32" s="132">
        <f>IF(AZ32=4,G32,0)</f>
        <v>0</v>
      </c>
      <c r="BE32" s="132">
        <f>IF(AZ32=5,G32,0)</f>
        <v>0</v>
      </c>
      <c r="CA32" s="153">
        <v>1</v>
      </c>
      <c r="CB32" s="153">
        <v>7</v>
      </c>
      <c r="CZ32" s="132">
        <v>1.427E-2</v>
      </c>
    </row>
    <row r="33" spans="1:104" x14ac:dyDescent="0.2">
      <c r="A33" s="154">
        <v>12</v>
      </c>
      <c r="B33" s="155" t="s">
        <v>119</v>
      </c>
      <c r="C33" s="156" t="s">
        <v>120</v>
      </c>
      <c r="D33" s="157" t="s">
        <v>91</v>
      </c>
      <c r="E33" s="158">
        <v>0.37</v>
      </c>
      <c r="F33" s="158">
        <v>0</v>
      </c>
      <c r="G33" s="159">
        <f>E33*F33</f>
        <v>0</v>
      </c>
      <c r="O33" s="153">
        <v>2</v>
      </c>
      <c r="AA33" s="132">
        <v>1</v>
      </c>
      <c r="AB33" s="132">
        <v>7</v>
      </c>
      <c r="AC33" s="132">
        <v>7</v>
      </c>
      <c r="AZ33" s="132">
        <v>2</v>
      </c>
      <c r="BA33" s="132">
        <f>IF(AZ33=1,G33,0)</f>
        <v>0</v>
      </c>
      <c r="BB33" s="132">
        <f>IF(AZ33=2,G33,0)</f>
        <v>0</v>
      </c>
      <c r="BC33" s="132">
        <f>IF(AZ33=3,G33,0)</f>
        <v>0</v>
      </c>
      <c r="BD33" s="132">
        <f>IF(AZ33=4,G33,0)</f>
        <v>0</v>
      </c>
      <c r="BE33" s="132">
        <f>IF(AZ33=5,G33,0)</f>
        <v>0</v>
      </c>
      <c r="CA33" s="153">
        <v>1</v>
      </c>
      <c r="CB33" s="153">
        <v>7</v>
      </c>
      <c r="CZ33" s="132">
        <v>0</v>
      </c>
    </row>
    <row r="34" spans="1:104" x14ac:dyDescent="0.2">
      <c r="A34" s="160"/>
      <c r="B34" s="163"/>
      <c r="C34" s="204" t="s">
        <v>121</v>
      </c>
      <c r="D34" s="205"/>
      <c r="E34" s="164">
        <v>0.37</v>
      </c>
      <c r="F34" s="165"/>
      <c r="G34" s="166"/>
      <c r="M34" s="162" t="s">
        <v>121</v>
      </c>
      <c r="O34" s="153"/>
    </row>
    <row r="35" spans="1:104" ht="22.5" x14ac:dyDescent="0.2">
      <c r="A35" s="154">
        <v>13</v>
      </c>
      <c r="B35" s="155" t="s">
        <v>119</v>
      </c>
      <c r="C35" s="156" t="s">
        <v>122</v>
      </c>
      <c r="D35" s="157" t="s">
        <v>91</v>
      </c>
      <c r="E35" s="158">
        <v>1.48</v>
      </c>
      <c r="F35" s="158">
        <v>0</v>
      </c>
      <c r="G35" s="159">
        <f>E35*F35</f>
        <v>0</v>
      </c>
      <c r="O35" s="153">
        <v>2</v>
      </c>
      <c r="AA35" s="132">
        <v>1</v>
      </c>
      <c r="AB35" s="132">
        <v>7</v>
      </c>
      <c r="AC35" s="132">
        <v>7</v>
      </c>
      <c r="AZ35" s="132">
        <v>2</v>
      </c>
      <c r="BA35" s="132">
        <f>IF(AZ35=1,G35,0)</f>
        <v>0</v>
      </c>
      <c r="BB35" s="132">
        <f>IF(AZ35=2,G35,0)</f>
        <v>0</v>
      </c>
      <c r="BC35" s="132">
        <f>IF(AZ35=3,G35,0)</f>
        <v>0</v>
      </c>
      <c r="BD35" s="132">
        <f>IF(AZ35=4,G35,0)</f>
        <v>0</v>
      </c>
      <c r="BE35" s="132">
        <f>IF(AZ35=5,G35,0)</f>
        <v>0</v>
      </c>
      <c r="CA35" s="153">
        <v>1</v>
      </c>
      <c r="CB35" s="153">
        <v>7</v>
      </c>
      <c r="CZ35" s="132">
        <v>8.0000000000000007E-5</v>
      </c>
    </row>
    <row r="36" spans="1:104" x14ac:dyDescent="0.2">
      <c r="A36" s="160"/>
      <c r="B36" s="163"/>
      <c r="C36" s="204" t="s">
        <v>92</v>
      </c>
      <c r="D36" s="205"/>
      <c r="E36" s="164">
        <v>1.48</v>
      </c>
      <c r="F36" s="165"/>
      <c r="G36" s="166"/>
      <c r="M36" s="162" t="s">
        <v>92</v>
      </c>
      <c r="O36" s="153"/>
    </row>
    <row r="37" spans="1:104" x14ac:dyDescent="0.2">
      <c r="A37" s="154">
        <v>14</v>
      </c>
      <c r="B37" s="155" t="s">
        <v>123</v>
      </c>
      <c r="C37" s="156" t="s">
        <v>124</v>
      </c>
      <c r="D37" s="157" t="s">
        <v>91</v>
      </c>
      <c r="E37" s="158">
        <v>0.81</v>
      </c>
      <c r="F37" s="158">
        <v>0</v>
      </c>
      <c r="G37" s="159">
        <f>E37*F37</f>
        <v>0</v>
      </c>
      <c r="O37" s="153">
        <v>2</v>
      </c>
      <c r="AA37" s="132">
        <v>1</v>
      </c>
      <c r="AB37" s="132">
        <v>7</v>
      </c>
      <c r="AC37" s="132">
        <v>7</v>
      </c>
      <c r="AZ37" s="132">
        <v>2</v>
      </c>
      <c r="BA37" s="132">
        <f>IF(AZ37=1,G37,0)</f>
        <v>0</v>
      </c>
      <c r="BB37" s="132">
        <f>IF(AZ37=2,G37,0)</f>
        <v>0</v>
      </c>
      <c r="BC37" s="132">
        <f>IF(AZ37=3,G37,0)</f>
        <v>0</v>
      </c>
      <c r="BD37" s="132">
        <f>IF(AZ37=4,G37,0)</f>
        <v>0</v>
      </c>
      <c r="BE37" s="132">
        <f>IF(AZ37=5,G37,0)</f>
        <v>0</v>
      </c>
      <c r="CA37" s="153">
        <v>1</v>
      </c>
      <c r="CB37" s="153">
        <v>7</v>
      </c>
      <c r="CZ37" s="132">
        <v>0</v>
      </c>
    </row>
    <row r="38" spans="1:104" x14ac:dyDescent="0.2">
      <c r="A38" s="160"/>
      <c r="B38" s="163"/>
      <c r="C38" s="204" t="s">
        <v>125</v>
      </c>
      <c r="D38" s="205"/>
      <c r="E38" s="164">
        <v>0.81</v>
      </c>
      <c r="F38" s="165"/>
      <c r="G38" s="166"/>
      <c r="M38" s="162" t="s">
        <v>125</v>
      </c>
      <c r="O38" s="153"/>
    </row>
    <row r="39" spans="1:104" x14ac:dyDescent="0.2">
      <c r="A39" s="154">
        <v>15</v>
      </c>
      <c r="B39" s="155" t="s">
        <v>126</v>
      </c>
      <c r="C39" s="156" t="s">
        <v>127</v>
      </c>
      <c r="D39" s="157" t="s">
        <v>91</v>
      </c>
      <c r="E39" s="158">
        <v>4.4400000000000004</v>
      </c>
      <c r="F39" s="158">
        <v>0</v>
      </c>
      <c r="G39" s="159">
        <f>E39*F39</f>
        <v>0</v>
      </c>
      <c r="O39" s="153">
        <v>2</v>
      </c>
      <c r="AA39" s="132">
        <v>1</v>
      </c>
      <c r="AB39" s="132">
        <v>7</v>
      </c>
      <c r="AC39" s="132">
        <v>7</v>
      </c>
      <c r="AZ39" s="132">
        <v>2</v>
      </c>
      <c r="BA39" s="132">
        <f>IF(AZ39=1,G39,0)</f>
        <v>0</v>
      </c>
      <c r="BB39" s="132">
        <f>IF(AZ39=2,G39,0)</f>
        <v>0</v>
      </c>
      <c r="BC39" s="132">
        <f>IF(AZ39=3,G39,0)</f>
        <v>0</v>
      </c>
      <c r="BD39" s="132">
        <f>IF(AZ39=4,G39,0)</f>
        <v>0</v>
      </c>
      <c r="BE39" s="132">
        <f>IF(AZ39=5,G39,0)</f>
        <v>0</v>
      </c>
      <c r="CA39" s="153">
        <v>1</v>
      </c>
      <c r="CB39" s="153">
        <v>7</v>
      </c>
      <c r="CZ39" s="132">
        <v>0</v>
      </c>
    </row>
    <row r="40" spans="1:104" x14ac:dyDescent="0.2">
      <c r="A40" s="160"/>
      <c r="B40" s="163"/>
      <c r="C40" s="204" t="s">
        <v>128</v>
      </c>
      <c r="D40" s="205"/>
      <c r="E40" s="164">
        <v>4.4400000000000004</v>
      </c>
      <c r="F40" s="165"/>
      <c r="G40" s="166"/>
      <c r="M40" s="162" t="s">
        <v>128</v>
      </c>
      <c r="O40" s="153"/>
    </row>
    <row r="41" spans="1:104" x14ac:dyDescent="0.2">
      <c r="A41" s="154">
        <v>16</v>
      </c>
      <c r="B41" s="155" t="s">
        <v>129</v>
      </c>
      <c r="C41" s="156" t="s">
        <v>130</v>
      </c>
      <c r="D41" s="157" t="s">
        <v>91</v>
      </c>
      <c r="E41" s="158">
        <v>3.33</v>
      </c>
      <c r="F41" s="158">
        <v>0</v>
      </c>
      <c r="G41" s="159">
        <f>E41*F41</f>
        <v>0</v>
      </c>
      <c r="O41" s="153">
        <v>2</v>
      </c>
      <c r="AA41" s="132">
        <v>1</v>
      </c>
      <c r="AB41" s="132">
        <v>7</v>
      </c>
      <c r="AC41" s="132">
        <v>7</v>
      </c>
      <c r="AZ41" s="132">
        <v>2</v>
      </c>
      <c r="BA41" s="132">
        <f>IF(AZ41=1,G41,0)</f>
        <v>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53">
        <v>1</v>
      </c>
      <c r="CB41" s="153">
        <v>7</v>
      </c>
      <c r="CZ41" s="132">
        <v>6.6E-4</v>
      </c>
    </row>
    <row r="42" spans="1:104" x14ac:dyDescent="0.2">
      <c r="A42" s="160"/>
      <c r="B42" s="163"/>
      <c r="C42" s="204" t="s">
        <v>131</v>
      </c>
      <c r="D42" s="205"/>
      <c r="E42" s="164">
        <v>3.33</v>
      </c>
      <c r="F42" s="165"/>
      <c r="G42" s="166"/>
      <c r="M42" s="162" t="s">
        <v>131</v>
      </c>
      <c r="O42" s="153"/>
    </row>
    <row r="43" spans="1:104" x14ac:dyDescent="0.2">
      <c r="A43" s="154">
        <v>17</v>
      </c>
      <c r="B43" s="155" t="s">
        <v>132</v>
      </c>
      <c r="C43" s="156" t="s">
        <v>133</v>
      </c>
      <c r="D43" s="157" t="s">
        <v>116</v>
      </c>
      <c r="E43" s="158">
        <v>0.37</v>
      </c>
      <c r="F43" s="158">
        <v>0</v>
      </c>
      <c r="G43" s="159">
        <f>E43*F43</f>
        <v>0</v>
      </c>
      <c r="O43" s="153">
        <v>2</v>
      </c>
      <c r="AA43" s="132">
        <v>1</v>
      </c>
      <c r="AB43" s="132">
        <v>7</v>
      </c>
      <c r="AC43" s="132">
        <v>7</v>
      </c>
      <c r="AZ43" s="132">
        <v>2</v>
      </c>
      <c r="BA43" s="132">
        <f>IF(AZ43=1,G43,0)</f>
        <v>0</v>
      </c>
      <c r="BB43" s="132">
        <f>IF(AZ43=2,G43,0)</f>
        <v>0</v>
      </c>
      <c r="BC43" s="132">
        <f>IF(AZ43=3,G43,0)</f>
        <v>0</v>
      </c>
      <c r="BD43" s="132">
        <f>IF(AZ43=4,G43,0)</f>
        <v>0</v>
      </c>
      <c r="BE43" s="132">
        <f>IF(AZ43=5,G43,0)</f>
        <v>0</v>
      </c>
      <c r="CA43" s="153">
        <v>1</v>
      </c>
      <c r="CB43" s="153">
        <v>7</v>
      </c>
      <c r="CZ43" s="132">
        <v>1.3500000000000001E-3</v>
      </c>
    </row>
    <row r="44" spans="1:104" ht="22.5" x14ac:dyDescent="0.2">
      <c r="A44" s="154">
        <v>18</v>
      </c>
      <c r="B44" s="155" t="s">
        <v>134</v>
      </c>
      <c r="C44" s="156" t="s">
        <v>135</v>
      </c>
      <c r="D44" s="157" t="s">
        <v>91</v>
      </c>
      <c r="E44" s="158">
        <v>0.37</v>
      </c>
      <c r="F44" s="158">
        <v>0</v>
      </c>
      <c r="G44" s="159">
        <f>E44*F44</f>
        <v>0</v>
      </c>
      <c r="O44" s="153">
        <v>2</v>
      </c>
      <c r="AA44" s="132">
        <v>12</v>
      </c>
      <c r="AB44" s="132">
        <v>0</v>
      </c>
      <c r="AC44" s="132">
        <v>28</v>
      </c>
      <c r="AZ44" s="132">
        <v>2</v>
      </c>
      <c r="BA44" s="132">
        <f>IF(AZ44=1,G44,0)</f>
        <v>0</v>
      </c>
      <c r="BB44" s="132">
        <f>IF(AZ44=2,G44,0)</f>
        <v>0</v>
      </c>
      <c r="BC44" s="132">
        <f>IF(AZ44=3,G44,0)</f>
        <v>0</v>
      </c>
      <c r="BD44" s="132">
        <f>IF(AZ44=4,G44,0)</f>
        <v>0</v>
      </c>
      <c r="BE44" s="132">
        <f>IF(AZ44=5,G44,0)</f>
        <v>0</v>
      </c>
      <c r="CA44" s="153">
        <v>12</v>
      </c>
      <c r="CB44" s="153">
        <v>0</v>
      </c>
      <c r="CZ44" s="132">
        <v>0</v>
      </c>
    </row>
    <row r="45" spans="1:104" x14ac:dyDescent="0.2">
      <c r="A45" s="160"/>
      <c r="B45" s="163"/>
      <c r="C45" s="204" t="s">
        <v>121</v>
      </c>
      <c r="D45" s="205"/>
      <c r="E45" s="164">
        <v>0.37</v>
      </c>
      <c r="F45" s="165"/>
      <c r="G45" s="166"/>
      <c r="M45" s="162" t="s">
        <v>121</v>
      </c>
      <c r="O45" s="153"/>
    </row>
    <row r="46" spans="1:104" ht="22.5" x14ac:dyDescent="0.2">
      <c r="A46" s="154">
        <v>19</v>
      </c>
      <c r="B46" s="155" t="s">
        <v>136</v>
      </c>
      <c r="C46" s="156" t="s">
        <v>137</v>
      </c>
      <c r="D46" s="157" t="s">
        <v>91</v>
      </c>
      <c r="E46" s="158">
        <v>0.37</v>
      </c>
      <c r="F46" s="158"/>
      <c r="G46" s="159">
        <f>E46*F46</f>
        <v>0</v>
      </c>
      <c r="O46" s="153">
        <v>2</v>
      </c>
      <c r="AA46" s="132">
        <v>12</v>
      </c>
      <c r="AB46" s="132">
        <v>0</v>
      </c>
      <c r="AC46" s="132">
        <v>3</v>
      </c>
      <c r="AZ46" s="132">
        <v>2</v>
      </c>
      <c r="BA46" s="132">
        <f>IF(AZ46=1,G46,0)</f>
        <v>0</v>
      </c>
      <c r="BB46" s="132">
        <f>IF(AZ46=2,G46,0)</f>
        <v>0</v>
      </c>
      <c r="BC46" s="132">
        <f>IF(AZ46=3,G46,0)</f>
        <v>0</v>
      </c>
      <c r="BD46" s="132">
        <f>IF(AZ46=4,G46,0)</f>
        <v>0</v>
      </c>
      <c r="BE46" s="132">
        <f>IF(AZ46=5,G46,0)</f>
        <v>0</v>
      </c>
      <c r="CA46" s="153">
        <v>12</v>
      </c>
      <c r="CB46" s="153">
        <v>0</v>
      </c>
      <c r="CZ46" s="132">
        <v>0</v>
      </c>
    </row>
    <row r="47" spans="1:104" x14ac:dyDescent="0.2">
      <c r="A47" s="160"/>
      <c r="B47" s="163"/>
      <c r="C47" s="204" t="s">
        <v>121</v>
      </c>
      <c r="D47" s="205"/>
      <c r="E47" s="164">
        <v>0.37</v>
      </c>
      <c r="F47" s="165"/>
      <c r="G47" s="166"/>
      <c r="M47" s="162" t="s">
        <v>121</v>
      </c>
      <c r="O47" s="153"/>
    </row>
    <row r="48" spans="1:104" x14ac:dyDescent="0.2">
      <c r="A48" s="154">
        <v>20</v>
      </c>
      <c r="B48" s="155" t="s">
        <v>138</v>
      </c>
      <c r="C48" s="156" t="s">
        <v>139</v>
      </c>
      <c r="D48" s="157" t="s">
        <v>91</v>
      </c>
      <c r="E48" s="158">
        <v>0.37</v>
      </c>
      <c r="F48" s="158">
        <v>0</v>
      </c>
      <c r="G48" s="159">
        <f>E48*F48</f>
        <v>0</v>
      </c>
      <c r="O48" s="153">
        <v>2</v>
      </c>
      <c r="AA48" s="132">
        <v>12</v>
      </c>
      <c r="AB48" s="132">
        <v>0</v>
      </c>
      <c r="AC48" s="132">
        <v>4</v>
      </c>
      <c r="AZ48" s="132">
        <v>2</v>
      </c>
      <c r="BA48" s="132">
        <f>IF(AZ48=1,G48,0)</f>
        <v>0</v>
      </c>
      <c r="BB48" s="132">
        <f>IF(AZ48=2,G48,0)</f>
        <v>0</v>
      </c>
      <c r="BC48" s="132">
        <f>IF(AZ48=3,G48,0)</f>
        <v>0</v>
      </c>
      <c r="BD48" s="132">
        <f>IF(AZ48=4,G48,0)</f>
        <v>0</v>
      </c>
      <c r="BE48" s="132">
        <f>IF(AZ48=5,G48,0)</f>
        <v>0</v>
      </c>
      <c r="CA48" s="153">
        <v>12</v>
      </c>
      <c r="CB48" s="153">
        <v>0</v>
      </c>
      <c r="CZ48" s="132">
        <v>0</v>
      </c>
    </row>
    <row r="49" spans="1:104" x14ac:dyDescent="0.2">
      <c r="A49" s="160"/>
      <c r="B49" s="163"/>
      <c r="C49" s="204" t="s">
        <v>121</v>
      </c>
      <c r="D49" s="205"/>
      <c r="E49" s="164">
        <v>0.37</v>
      </c>
      <c r="F49" s="165"/>
      <c r="G49" s="166"/>
      <c r="M49" s="162" t="s">
        <v>121</v>
      </c>
      <c r="O49" s="153"/>
    </row>
    <row r="50" spans="1:104" x14ac:dyDescent="0.2">
      <c r="A50" s="154">
        <v>21</v>
      </c>
      <c r="B50" s="155" t="s">
        <v>140</v>
      </c>
      <c r="C50" s="156" t="s">
        <v>141</v>
      </c>
      <c r="D50" s="157" t="s">
        <v>91</v>
      </c>
      <c r="E50" s="158">
        <v>1.1100000000000001</v>
      </c>
      <c r="F50" s="158"/>
      <c r="G50" s="159">
        <f>E50*F50</f>
        <v>0</v>
      </c>
      <c r="O50" s="153">
        <v>2</v>
      </c>
      <c r="AA50" s="132">
        <v>12</v>
      </c>
      <c r="AB50" s="132">
        <v>0</v>
      </c>
      <c r="AC50" s="132">
        <v>5</v>
      </c>
      <c r="AZ50" s="132">
        <v>2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53">
        <v>12</v>
      </c>
      <c r="CB50" s="153">
        <v>0</v>
      </c>
      <c r="CZ50" s="132">
        <v>0</v>
      </c>
    </row>
    <row r="51" spans="1:104" x14ac:dyDescent="0.2">
      <c r="A51" s="160"/>
      <c r="B51" s="163"/>
      <c r="C51" s="204" t="s">
        <v>142</v>
      </c>
      <c r="D51" s="205"/>
      <c r="E51" s="164">
        <v>1.1100000000000001</v>
      </c>
      <c r="F51" s="165"/>
      <c r="G51" s="166"/>
      <c r="M51" s="162" t="s">
        <v>142</v>
      </c>
      <c r="O51" s="153"/>
    </row>
    <row r="52" spans="1:104" ht="22.5" x14ac:dyDescent="0.2">
      <c r="A52" s="154">
        <v>22</v>
      </c>
      <c r="B52" s="155" t="s">
        <v>143</v>
      </c>
      <c r="C52" s="156" t="s">
        <v>144</v>
      </c>
      <c r="D52" s="157" t="s">
        <v>91</v>
      </c>
      <c r="E52" s="158">
        <v>0.37</v>
      </c>
      <c r="F52" s="158">
        <v>0</v>
      </c>
      <c r="G52" s="159">
        <f>E52*F52</f>
        <v>0</v>
      </c>
      <c r="O52" s="153">
        <v>2</v>
      </c>
      <c r="AA52" s="132">
        <v>12</v>
      </c>
      <c r="AB52" s="132">
        <v>0</v>
      </c>
      <c r="AC52" s="132">
        <v>6</v>
      </c>
      <c r="AZ52" s="132">
        <v>2</v>
      </c>
      <c r="BA52" s="132">
        <f>IF(AZ52=1,G52,0)</f>
        <v>0</v>
      </c>
      <c r="BB52" s="132">
        <f>IF(AZ52=2,G52,0)</f>
        <v>0</v>
      </c>
      <c r="BC52" s="132">
        <f>IF(AZ52=3,G52,0)</f>
        <v>0</v>
      </c>
      <c r="BD52" s="132">
        <f>IF(AZ52=4,G52,0)</f>
        <v>0</v>
      </c>
      <c r="BE52" s="132">
        <f>IF(AZ52=5,G52,0)</f>
        <v>0</v>
      </c>
      <c r="CA52" s="153">
        <v>12</v>
      </c>
      <c r="CB52" s="153">
        <v>0</v>
      </c>
      <c r="CZ52" s="132">
        <v>0</v>
      </c>
    </row>
    <row r="53" spans="1:104" x14ac:dyDescent="0.2">
      <c r="A53" s="160"/>
      <c r="B53" s="161"/>
      <c r="C53" s="206" t="s">
        <v>145</v>
      </c>
      <c r="D53" s="207"/>
      <c r="E53" s="207"/>
      <c r="F53" s="207"/>
      <c r="G53" s="208"/>
      <c r="L53" s="162" t="s">
        <v>145</v>
      </c>
      <c r="O53" s="153">
        <v>3</v>
      </c>
    </row>
    <row r="54" spans="1:104" x14ac:dyDescent="0.2">
      <c r="A54" s="160"/>
      <c r="B54" s="161"/>
      <c r="C54" s="206" t="s">
        <v>146</v>
      </c>
      <c r="D54" s="207"/>
      <c r="E54" s="207"/>
      <c r="F54" s="207"/>
      <c r="G54" s="208"/>
      <c r="L54" s="162" t="s">
        <v>146</v>
      </c>
      <c r="O54" s="153">
        <v>3</v>
      </c>
    </row>
    <row r="55" spans="1:104" x14ac:dyDescent="0.2">
      <c r="A55" s="154">
        <v>23</v>
      </c>
      <c r="B55" s="155" t="s">
        <v>147</v>
      </c>
      <c r="C55" s="156" t="s">
        <v>148</v>
      </c>
      <c r="D55" s="157" t="s">
        <v>91</v>
      </c>
      <c r="E55" s="158">
        <v>0.37</v>
      </c>
      <c r="F55" s="158">
        <v>0</v>
      </c>
      <c r="G55" s="159">
        <f>E55*F55</f>
        <v>0</v>
      </c>
      <c r="O55" s="153">
        <v>2</v>
      </c>
      <c r="AA55" s="132">
        <v>12</v>
      </c>
      <c r="AB55" s="132">
        <v>0</v>
      </c>
      <c r="AC55" s="132">
        <v>7</v>
      </c>
      <c r="AZ55" s="132">
        <v>2</v>
      </c>
      <c r="BA55" s="132">
        <f>IF(AZ55=1,G55,0)</f>
        <v>0</v>
      </c>
      <c r="BB55" s="132">
        <f>IF(AZ55=2,G55,0)</f>
        <v>0</v>
      </c>
      <c r="BC55" s="132">
        <f>IF(AZ55=3,G55,0)</f>
        <v>0</v>
      </c>
      <c r="BD55" s="132">
        <f>IF(AZ55=4,G55,0)</f>
        <v>0</v>
      </c>
      <c r="BE55" s="132">
        <f>IF(AZ55=5,G55,0)</f>
        <v>0</v>
      </c>
      <c r="CA55" s="153">
        <v>12</v>
      </c>
      <c r="CB55" s="153">
        <v>0</v>
      </c>
      <c r="CZ55" s="132">
        <v>0</v>
      </c>
    </row>
    <row r="56" spans="1:104" x14ac:dyDescent="0.2">
      <c r="A56" s="160"/>
      <c r="B56" s="161"/>
      <c r="C56" s="206" t="s">
        <v>145</v>
      </c>
      <c r="D56" s="207"/>
      <c r="E56" s="207"/>
      <c r="F56" s="207"/>
      <c r="G56" s="208"/>
      <c r="L56" s="162" t="s">
        <v>145</v>
      </c>
      <c r="O56" s="153">
        <v>3</v>
      </c>
    </row>
    <row r="57" spans="1:104" x14ac:dyDescent="0.2">
      <c r="A57" s="160"/>
      <c r="B57" s="161"/>
      <c r="C57" s="206" t="s">
        <v>146</v>
      </c>
      <c r="D57" s="207"/>
      <c r="E57" s="207"/>
      <c r="F57" s="207"/>
      <c r="G57" s="208"/>
      <c r="L57" s="162" t="s">
        <v>146</v>
      </c>
      <c r="O57" s="153">
        <v>3</v>
      </c>
    </row>
    <row r="58" spans="1:104" x14ac:dyDescent="0.2">
      <c r="A58" s="154">
        <v>24</v>
      </c>
      <c r="B58" s="155" t="s">
        <v>149</v>
      </c>
      <c r="C58" s="156" t="s">
        <v>150</v>
      </c>
      <c r="D58" s="157" t="s">
        <v>91</v>
      </c>
      <c r="E58" s="158">
        <v>0.74</v>
      </c>
      <c r="F58" s="158">
        <v>0</v>
      </c>
      <c r="G58" s="159">
        <f>E58*F58</f>
        <v>0</v>
      </c>
      <c r="O58" s="153">
        <v>2</v>
      </c>
      <c r="AA58" s="132">
        <v>12</v>
      </c>
      <c r="AB58" s="132">
        <v>0</v>
      </c>
      <c r="AC58" s="132">
        <v>8</v>
      </c>
      <c r="AZ58" s="132">
        <v>2</v>
      </c>
      <c r="BA58" s="132">
        <f>IF(AZ58=1,G58,0)</f>
        <v>0</v>
      </c>
      <c r="BB58" s="132">
        <f>IF(AZ58=2,G58,0)</f>
        <v>0</v>
      </c>
      <c r="BC58" s="132">
        <f>IF(AZ58=3,G58,0)</f>
        <v>0</v>
      </c>
      <c r="BD58" s="132">
        <f>IF(AZ58=4,G58,0)</f>
        <v>0</v>
      </c>
      <c r="BE58" s="132">
        <f>IF(AZ58=5,G58,0)</f>
        <v>0</v>
      </c>
      <c r="CA58" s="153">
        <v>12</v>
      </c>
      <c r="CB58" s="153">
        <v>0</v>
      </c>
      <c r="CZ58" s="132">
        <v>0</v>
      </c>
    </row>
    <row r="59" spans="1:104" x14ac:dyDescent="0.2">
      <c r="A59" s="160"/>
      <c r="B59" s="163"/>
      <c r="C59" s="204" t="s">
        <v>151</v>
      </c>
      <c r="D59" s="205"/>
      <c r="E59" s="164">
        <v>0.74</v>
      </c>
      <c r="F59" s="165"/>
      <c r="G59" s="166"/>
      <c r="M59" s="162" t="s">
        <v>151</v>
      </c>
      <c r="O59" s="153"/>
    </row>
    <row r="60" spans="1:104" x14ac:dyDescent="0.2">
      <c r="A60" s="154">
        <v>25</v>
      </c>
      <c r="B60" s="155" t="s">
        <v>152</v>
      </c>
      <c r="C60" s="156" t="s">
        <v>153</v>
      </c>
      <c r="D60" s="157" t="s">
        <v>91</v>
      </c>
      <c r="E60" s="158">
        <v>0.37</v>
      </c>
      <c r="F60" s="158">
        <v>0</v>
      </c>
      <c r="G60" s="159">
        <f>E60*F60</f>
        <v>0</v>
      </c>
      <c r="O60" s="153">
        <v>2</v>
      </c>
      <c r="AA60" s="132">
        <v>12</v>
      </c>
      <c r="AB60" s="132">
        <v>0</v>
      </c>
      <c r="AC60" s="132">
        <v>9</v>
      </c>
      <c r="AZ60" s="132">
        <v>2</v>
      </c>
      <c r="BA60" s="132">
        <f>IF(AZ60=1,G60,0)</f>
        <v>0</v>
      </c>
      <c r="BB60" s="132">
        <f>IF(AZ60=2,G60,0)</f>
        <v>0</v>
      </c>
      <c r="BC60" s="132">
        <f>IF(AZ60=3,G60,0)</f>
        <v>0</v>
      </c>
      <c r="BD60" s="132">
        <f>IF(AZ60=4,G60,0)</f>
        <v>0</v>
      </c>
      <c r="BE60" s="132">
        <f>IF(AZ60=5,G60,0)</f>
        <v>0</v>
      </c>
      <c r="CA60" s="153">
        <v>12</v>
      </c>
      <c r="CB60" s="153">
        <v>0</v>
      </c>
      <c r="CZ60" s="132">
        <v>0</v>
      </c>
    </row>
    <row r="61" spans="1:104" ht="22.5" x14ac:dyDescent="0.2">
      <c r="A61" s="154">
        <v>26</v>
      </c>
      <c r="B61" s="155" t="s">
        <v>154</v>
      </c>
      <c r="C61" s="156" t="s">
        <v>155</v>
      </c>
      <c r="D61" s="157" t="s">
        <v>91</v>
      </c>
      <c r="E61" s="158">
        <v>0.37</v>
      </c>
      <c r="F61" s="158">
        <v>0</v>
      </c>
      <c r="G61" s="159">
        <f>E61*F61</f>
        <v>0</v>
      </c>
      <c r="O61" s="153">
        <v>2</v>
      </c>
      <c r="AA61" s="132">
        <v>12</v>
      </c>
      <c r="AB61" s="132">
        <v>0</v>
      </c>
      <c r="AC61" s="132">
        <v>10</v>
      </c>
      <c r="AZ61" s="132">
        <v>2</v>
      </c>
      <c r="BA61" s="132">
        <f>IF(AZ61=1,G61,0)</f>
        <v>0</v>
      </c>
      <c r="BB61" s="132">
        <f>IF(AZ61=2,G61,0)</f>
        <v>0</v>
      </c>
      <c r="BC61" s="132">
        <f>IF(AZ61=3,G61,0)</f>
        <v>0</v>
      </c>
      <c r="BD61" s="132">
        <f>IF(AZ61=4,G61,0)</f>
        <v>0</v>
      </c>
      <c r="BE61" s="132">
        <f>IF(AZ61=5,G61,0)</f>
        <v>0</v>
      </c>
      <c r="CA61" s="153">
        <v>12</v>
      </c>
      <c r="CB61" s="153">
        <v>0</v>
      </c>
      <c r="CZ61" s="132">
        <v>0</v>
      </c>
    </row>
    <row r="62" spans="1:104" x14ac:dyDescent="0.2">
      <c r="A62" s="154">
        <v>27</v>
      </c>
      <c r="B62" s="155" t="s">
        <v>156</v>
      </c>
      <c r="C62" s="156" t="s">
        <v>157</v>
      </c>
      <c r="D62" s="157" t="s">
        <v>61</v>
      </c>
      <c r="E62" s="158"/>
      <c r="F62" s="158"/>
      <c r="G62" s="159">
        <f>E62*F62</f>
        <v>0</v>
      </c>
      <c r="O62" s="153">
        <v>2</v>
      </c>
      <c r="AA62" s="132">
        <v>7</v>
      </c>
      <c r="AB62" s="132">
        <v>1002</v>
      </c>
      <c r="AC62" s="132">
        <v>5</v>
      </c>
      <c r="AZ62" s="132">
        <v>2</v>
      </c>
      <c r="BA62" s="132">
        <f>IF(AZ62=1,G62,0)</f>
        <v>0</v>
      </c>
      <c r="BB62" s="132">
        <f>IF(AZ62=2,G62,0)</f>
        <v>0</v>
      </c>
      <c r="BC62" s="132">
        <f>IF(AZ62=3,G62,0)</f>
        <v>0</v>
      </c>
      <c r="BD62" s="132">
        <f>IF(AZ62=4,G62,0)</f>
        <v>0</v>
      </c>
      <c r="BE62" s="132">
        <f>IF(AZ62=5,G62,0)</f>
        <v>0</v>
      </c>
      <c r="CA62" s="153">
        <v>7</v>
      </c>
      <c r="CB62" s="153">
        <v>1002</v>
      </c>
      <c r="CZ62" s="132">
        <v>0</v>
      </c>
    </row>
    <row r="63" spans="1:104" x14ac:dyDescent="0.2">
      <c r="A63" s="154">
        <v>28</v>
      </c>
      <c r="B63" s="155" t="s">
        <v>158</v>
      </c>
      <c r="C63" s="156" t="s">
        <v>159</v>
      </c>
      <c r="D63" s="157" t="s">
        <v>91</v>
      </c>
      <c r="E63" s="158">
        <v>0.37</v>
      </c>
      <c r="F63" s="158">
        <v>0</v>
      </c>
      <c r="G63" s="159">
        <f>E63*F63</f>
        <v>0</v>
      </c>
      <c r="O63" s="153">
        <v>2</v>
      </c>
      <c r="AA63" s="132">
        <v>10</v>
      </c>
      <c r="AB63" s="132">
        <v>0</v>
      </c>
      <c r="AC63" s="132">
        <v>8</v>
      </c>
      <c r="AZ63" s="132">
        <v>5</v>
      </c>
      <c r="BA63" s="132">
        <f>IF(AZ63=1,G63,0)</f>
        <v>0</v>
      </c>
      <c r="BB63" s="132">
        <f>IF(AZ63=2,G63,0)</f>
        <v>0</v>
      </c>
      <c r="BC63" s="132">
        <f>IF(AZ63=3,G63,0)</f>
        <v>0</v>
      </c>
      <c r="BD63" s="132">
        <f>IF(AZ63=4,G63,0)</f>
        <v>0</v>
      </c>
      <c r="BE63" s="132">
        <f>IF(AZ63=5,G63,0)</f>
        <v>0</v>
      </c>
      <c r="CA63" s="153">
        <v>10</v>
      </c>
      <c r="CB63" s="153">
        <v>0</v>
      </c>
      <c r="CZ63" s="132">
        <v>0</v>
      </c>
    </row>
    <row r="64" spans="1:104" x14ac:dyDescent="0.2">
      <c r="A64" s="160"/>
      <c r="B64" s="163"/>
      <c r="C64" s="204" t="s">
        <v>121</v>
      </c>
      <c r="D64" s="205"/>
      <c r="E64" s="164">
        <v>0.37</v>
      </c>
      <c r="F64" s="165"/>
      <c r="G64" s="166"/>
      <c r="M64" s="162" t="s">
        <v>121</v>
      </c>
      <c r="O64" s="153"/>
    </row>
    <row r="65" spans="1:104" x14ac:dyDescent="0.2">
      <c r="A65" s="167"/>
      <c r="B65" s="168" t="s">
        <v>73</v>
      </c>
      <c r="C65" s="169" t="str">
        <f>CONCATENATE(B30," ",C30)</f>
        <v>734 Armatury</v>
      </c>
      <c r="D65" s="170"/>
      <c r="E65" s="171"/>
      <c r="F65" s="172"/>
      <c r="G65" s="173">
        <f>SUM(G30:G64)</f>
        <v>0</v>
      </c>
      <c r="O65" s="153">
        <v>4</v>
      </c>
      <c r="BA65" s="174">
        <f>SUM(BA30:BA64)</f>
        <v>0</v>
      </c>
      <c r="BB65" s="174">
        <f>SUM(BB30:BB64)</f>
        <v>0</v>
      </c>
      <c r="BC65" s="174">
        <f>SUM(BC30:BC64)</f>
        <v>0</v>
      </c>
      <c r="BD65" s="174">
        <f>SUM(BD30:BD64)</f>
        <v>0</v>
      </c>
      <c r="BE65" s="174">
        <f>SUM(BE30:BE64)</f>
        <v>0</v>
      </c>
    </row>
    <row r="66" spans="1:104" x14ac:dyDescent="0.2">
      <c r="A66" s="147" t="s">
        <v>72</v>
      </c>
      <c r="B66" s="148" t="s">
        <v>160</v>
      </c>
      <c r="C66" s="149" t="s">
        <v>161</v>
      </c>
      <c r="D66" s="150"/>
      <c r="E66" s="151"/>
      <c r="F66" s="151"/>
      <c r="G66" s="152"/>
      <c r="O66" s="153">
        <v>1</v>
      </c>
    </row>
    <row r="67" spans="1:104" x14ac:dyDescent="0.2">
      <c r="A67" s="154">
        <v>29</v>
      </c>
      <c r="B67" s="155" t="s">
        <v>162</v>
      </c>
      <c r="C67" s="156" t="s">
        <v>163</v>
      </c>
      <c r="D67" s="157" t="s">
        <v>99</v>
      </c>
      <c r="E67" s="158">
        <v>25.16</v>
      </c>
      <c r="F67" s="158">
        <v>0</v>
      </c>
      <c r="G67" s="159">
        <f>E67*F67</f>
        <v>0</v>
      </c>
      <c r="O67" s="153">
        <v>2</v>
      </c>
      <c r="AA67" s="132">
        <v>1</v>
      </c>
      <c r="AB67" s="132">
        <v>7</v>
      </c>
      <c r="AC67" s="132">
        <v>7</v>
      </c>
      <c r="AZ67" s="132">
        <v>2</v>
      </c>
      <c r="BA67" s="132">
        <f>IF(AZ67=1,G67,0)</f>
        <v>0</v>
      </c>
      <c r="BB67" s="132">
        <f>IF(AZ67=2,G67,0)</f>
        <v>0</v>
      </c>
      <c r="BC67" s="132">
        <f>IF(AZ67=3,G67,0)</f>
        <v>0</v>
      </c>
      <c r="BD67" s="132">
        <f>IF(AZ67=4,G67,0)</f>
        <v>0</v>
      </c>
      <c r="BE67" s="132">
        <f>IF(AZ67=5,G67,0)</f>
        <v>0</v>
      </c>
      <c r="CA67" s="153">
        <v>1</v>
      </c>
      <c r="CB67" s="153">
        <v>7</v>
      </c>
      <c r="CZ67" s="132">
        <v>6.9999999999999994E-5</v>
      </c>
    </row>
    <row r="68" spans="1:104" x14ac:dyDescent="0.2">
      <c r="A68" s="160"/>
      <c r="B68" s="163"/>
      <c r="C68" s="204" t="s">
        <v>84</v>
      </c>
      <c r="D68" s="205"/>
      <c r="E68" s="164">
        <v>25.16</v>
      </c>
      <c r="F68" s="165"/>
      <c r="G68" s="166"/>
      <c r="M68" s="162" t="s">
        <v>84</v>
      </c>
      <c r="O68" s="153"/>
    </row>
    <row r="69" spans="1:104" x14ac:dyDescent="0.2">
      <c r="A69" s="167"/>
      <c r="B69" s="168" t="s">
        <v>73</v>
      </c>
      <c r="C69" s="169" t="str">
        <f>CONCATENATE(B66," ",C66)</f>
        <v>783 Nátěry</v>
      </c>
      <c r="D69" s="170"/>
      <c r="E69" s="171"/>
      <c r="F69" s="172"/>
      <c r="G69" s="173">
        <f>SUM(G66:G68)</f>
        <v>0</v>
      </c>
      <c r="O69" s="153">
        <v>4</v>
      </c>
      <c r="BA69" s="174">
        <f>SUM(BA66:BA68)</f>
        <v>0</v>
      </c>
      <c r="BB69" s="174">
        <f>SUM(BB66:BB68)</f>
        <v>0</v>
      </c>
      <c r="BC69" s="174">
        <f>SUM(BC66:BC68)</f>
        <v>0</v>
      </c>
      <c r="BD69" s="174">
        <f>SUM(BD66:BD68)</f>
        <v>0</v>
      </c>
      <c r="BE69" s="174">
        <f>SUM(BE66:BE68)</f>
        <v>0</v>
      </c>
    </row>
    <row r="70" spans="1:104" x14ac:dyDescent="0.2">
      <c r="E70" s="132"/>
    </row>
    <row r="71" spans="1:104" x14ac:dyDescent="0.2">
      <c r="E71" s="132"/>
    </row>
    <row r="72" spans="1:104" x14ac:dyDescent="0.2">
      <c r="E72" s="132"/>
    </row>
    <row r="73" spans="1:104" x14ac:dyDescent="0.2">
      <c r="E73" s="132"/>
    </row>
    <row r="74" spans="1:104" x14ac:dyDescent="0.2">
      <c r="E74" s="132"/>
    </row>
    <row r="75" spans="1:104" x14ac:dyDescent="0.2">
      <c r="E75" s="132"/>
    </row>
    <row r="76" spans="1:104" x14ac:dyDescent="0.2">
      <c r="E76" s="132"/>
    </row>
    <row r="77" spans="1:104" x14ac:dyDescent="0.2">
      <c r="E77" s="132"/>
    </row>
    <row r="78" spans="1:104" x14ac:dyDescent="0.2">
      <c r="E78" s="132"/>
    </row>
    <row r="79" spans="1:104" x14ac:dyDescent="0.2">
      <c r="E79" s="132"/>
    </row>
    <row r="80" spans="1:104" x14ac:dyDescent="0.2">
      <c r="E80" s="132"/>
    </row>
    <row r="81" spans="5:5" x14ac:dyDescent="0.2">
      <c r="E81" s="132"/>
    </row>
    <row r="82" spans="5:5" x14ac:dyDescent="0.2">
      <c r="E82" s="132"/>
    </row>
    <row r="83" spans="5:5" x14ac:dyDescent="0.2">
      <c r="E83" s="132"/>
    </row>
    <row r="84" spans="5:5" x14ac:dyDescent="0.2">
      <c r="E84" s="132"/>
    </row>
    <row r="85" spans="5:5" x14ac:dyDescent="0.2">
      <c r="E85" s="132"/>
    </row>
    <row r="86" spans="5:5" x14ac:dyDescent="0.2">
      <c r="E86" s="132"/>
    </row>
    <row r="87" spans="5:5" x14ac:dyDescent="0.2">
      <c r="E87" s="132"/>
    </row>
    <row r="88" spans="5:5" x14ac:dyDescent="0.2">
      <c r="E88" s="132"/>
    </row>
    <row r="89" spans="5:5" x14ac:dyDescent="0.2">
      <c r="E89" s="132"/>
    </row>
    <row r="90" spans="5:5" x14ac:dyDescent="0.2">
      <c r="E90" s="132"/>
    </row>
    <row r="91" spans="5:5" x14ac:dyDescent="0.2">
      <c r="E91" s="132"/>
    </row>
    <row r="92" spans="5:5" x14ac:dyDescent="0.2">
      <c r="E92" s="132"/>
    </row>
    <row r="93" spans="5:5" x14ac:dyDescent="0.2">
      <c r="E93" s="132"/>
    </row>
    <row r="94" spans="5:5" x14ac:dyDescent="0.2">
      <c r="E94" s="132"/>
    </row>
    <row r="95" spans="5:5" x14ac:dyDescent="0.2">
      <c r="E95" s="132"/>
    </row>
    <row r="96" spans="5:5" x14ac:dyDescent="0.2">
      <c r="E96" s="132"/>
    </row>
    <row r="97" spans="5:5" x14ac:dyDescent="0.2">
      <c r="E97" s="132"/>
    </row>
    <row r="98" spans="5:5" x14ac:dyDescent="0.2">
      <c r="E98" s="132"/>
    </row>
    <row r="99" spans="5:5" x14ac:dyDescent="0.2">
      <c r="E99" s="132"/>
    </row>
    <row r="100" spans="5:5" x14ac:dyDescent="0.2">
      <c r="E100" s="132"/>
    </row>
    <row r="101" spans="5:5" x14ac:dyDescent="0.2">
      <c r="E101" s="132"/>
    </row>
    <row r="102" spans="5:5" x14ac:dyDescent="0.2">
      <c r="E102" s="132"/>
    </row>
    <row r="103" spans="5:5" x14ac:dyDescent="0.2">
      <c r="E103" s="132"/>
    </row>
    <row r="104" spans="5:5" x14ac:dyDescent="0.2">
      <c r="E104" s="132"/>
    </row>
    <row r="105" spans="5:5" x14ac:dyDescent="0.2">
      <c r="E105" s="132"/>
    </row>
    <row r="106" spans="5:5" x14ac:dyDescent="0.2">
      <c r="E106" s="132"/>
    </row>
    <row r="107" spans="5:5" x14ac:dyDescent="0.2">
      <c r="E107" s="132"/>
    </row>
    <row r="108" spans="5:5" x14ac:dyDescent="0.2">
      <c r="E108" s="132"/>
    </row>
    <row r="109" spans="5:5" x14ac:dyDescent="0.2">
      <c r="E109" s="132"/>
    </row>
    <row r="110" spans="5:5" x14ac:dyDescent="0.2">
      <c r="E110" s="132"/>
    </row>
    <row r="111" spans="5:5" x14ac:dyDescent="0.2">
      <c r="E111" s="132"/>
    </row>
    <row r="112" spans="5:5" x14ac:dyDescent="0.2">
      <c r="E112" s="132"/>
    </row>
    <row r="113" spans="1:5" x14ac:dyDescent="0.2">
      <c r="E113" s="132"/>
    </row>
    <row r="114" spans="1:5" x14ac:dyDescent="0.2">
      <c r="E114" s="132"/>
    </row>
    <row r="115" spans="1:5" x14ac:dyDescent="0.2">
      <c r="E115" s="132"/>
    </row>
    <row r="116" spans="1:5" x14ac:dyDescent="0.2">
      <c r="E116" s="132"/>
    </row>
    <row r="117" spans="1:5" x14ac:dyDescent="0.2">
      <c r="E117" s="132"/>
    </row>
    <row r="118" spans="1:5" x14ac:dyDescent="0.2">
      <c r="E118" s="132"/>
    </row>
    <row r="119" spans="1:5" x14ac:dyDescent="0.2">
      <c r="E119" s="132"/>
    </row>
    <row r="120" spans="1:5" x14ac:dyDescent="0.2">
      <c r="E120" s="132"/>
    </row>
    <row r="121" spans="1:5" x14ac:dyDescent="0.2">
      <c r="E121" s="132"/>
    </row>
    <row r="122" spans="1:5" x14ac:dyDescent="0.2">
      <c r="E122" s="132"/>
    </row>
    <row r="123" spans="1:5" x14ac:dyDescent="0.2">
      <c r="E123" s="132"/>
    </row>
    <row r="124" spans="1:5" x14ac:dyDescent="0.2">
      <c r="E124" s="132"/>
    </row>
    <row r="125" spans="1:5" x14ac:dyDescent="0.2">
      <c r="E125" s="132"/>
    </row>
    <row r="126" spans="1:5" x14ac:dyDescent="0.2">
      <c r="E126" s="132"/>
    </row>
    <row r="127" spans="1:5" x14ac:dyDescent="0.2">
      <c r="E127" s="132"/>
    </row>
    <row r="128" spans="1:5" x14ac:dyDescent="0.2">
      <c r="A128" s="175"/>
      <c r="B128" s="175"/>
    </row>
    <row r="129" spans="1:7" x14ac:dyDescent="0.2">
      <c r="C129" s="177"/>
      <c r="D129" s="177"/>
      <c r="E129" s="178"/>
      <c r="F129" s="177"/>
      <c r="G129" s="179"/>
    </row>
    <row r="130" spans="1:7" x14ac:dyDescent="0.2">
      <c r="A130" s="175"/>
      <c r="B130" s="175"/>
    </row>
  </sheetData>
  <sheetProtection algorithmName="SHA-512" hashValue="oiGLQGdy1iA+An8oaWPYY7n4LJVEwqJtSlwc/M/gJR/mRNYGKzDzOElSzT/WqU5DFSjQOsQ+jGBd2rlPPoJ60g==" saltValue="WnlNX4Gb4fqy2NHIc5R7vQ==" spinCount="100000" sheet="1" objects="1" scenarios="1"/>
  <protectedRanges>
    <protectedRange sqref="E62" name="Oblast11"/>
    <protectedRange sqref="E25" name="Oblast10"/>
    <protectedRange sqref="E16" name="Oblast9"/>
    <protectedRange sqref="F8:F10" name="Oblast1"/>
    <protectedRange sqref="F13:F16" name="Oblast2"/>
    <protectedRange sqref="F19:F26" name="Oblast3"/>
    <protectedRange sqref="F28" name="Oblast4"/>
    <protectedRange sqref="F31:F52" name="Oblast5"/>
    <protectedRange sqref="F55" name="Oblast6"/>
    <protectedRange sqref="F58:F64" name="Oblast7"/>
    <protectedRange sqref="F67:F68" name="Oblast8"/>
  </protectedRanges>
  <mergeCells count="30">
    <mergeCell ref="C11:G11"/>
    <mergeCell ref="C12:G12"/>
    <mergeCell ref="C13:D13"/>
    <mergeCell ref="A1:G1"/>
    <mergeCell ref="A3:B3"/>
    <mergeCell ref="A4:B4"/>
    <mergeCell ref="E4:G4"/>
    <mergeCell ref="C9:D9"/>
    <mergeCell ref="C45:D45"/>
    <mergeCell ref="C47:D47"/>
    <mergeCell ref="C49:D49"/>
    <mergeCell ref="C15:D15"/>
    <mergeCell ref="C20:D20"/>
    <mergeCell ref="C22:D22"/>
    <mergeCell ref="C24:D24"/>
    <mergeCell ref="C27:G27"/>
    <mergeCell ref="C28:D28"/>
    <mergeCell ref="C34:D34"/>
    <mergeCell ref="C36:D36"/>
    <mergeCell ref="C38:D38"/>
    <mergeCell ref="C40:D40"/>
    <mergeCell ref="C42:D42"/>
    <mergeCell ref="C64:D64"/>
    <mergeCell ref="C68:D68"/>
    <mergeCell ref="C51:D51"/>
    <mergeCell ref="C53:G53"/>
    <mergeCell ref="C54:G54"/>
    <mergeCell ref="C56:G56"/>
    <mergeCell ref="C57:G57"/>
    <mergeCell ref="C59:D5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Hynek Farka</dc:creator>
  <cp:lastModifiedBy>Josef Vinkler</cp:lastModifiedBy>
  <dcterms:created xsi:type="dcterms:W3CDTF">2022-11-09T14:09:00Z</dcterms:created>
  <dcterms:modified xsi:type="dcterms:W3CDTF">2023-05-04T12:41:05Z</dcterms:modified>
</cp:coreProperties>
</file>