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Modernizace_ubytovaci_casti/VV_ZTI/"/>
    </mc:Choice>
  </mc:AlternateContent>
  <xr:revisionPtr revIDLastSave="29" documentId="8_{DB93CD01-B284-4C9B-A4BB-7CF9ADC29DD1}" xr6:coauthVersionLast="47" xr6:coauthVersionMax="47" xr10:uidLastSave="{014E0AA6-9F95-4D9B-B380-F3B9F92399F9}"/>
  <bookViews>
    <workbookView xWindow="-120" yWindow="-120" windowWidth="29040" windowHeight="15840" activeTab="2" xr2:uid="{25155108-934B-4972-9298-DB03ADF258DE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Položky!$A$1:$G$257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Rekapitulace!$H$22</definedName>
    <definedName name="VRNKc">Rekapitulace!$E$21</definedName>
    <definedName name="VRNnazev">Rekapitulace!$A$21</definedName>
    <definedName name="VRNproc">Rekapitulace!$F$21</definedName>
    <definedName name="VRNzakl">Rekapitulace!$G$21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7" i="3" l="1"/>
  <c r="G87" i="3"/>
  <c r="G68" i="3"/>
  <c r="G43" i="3"/>
  <c r="G39" i="3"/>
  <c r="G35" i="3"/>
  <c r="G24" i="3"/>
  <c r="G16" i="3"/>
  <c r="BE256" i="3" l="1"/>
  <c r="BD256" i="3"/>
  <c r="BC256" i="3"/>
  <c r="BB256" i="3"/>
  <c r="G256" i="3"/>
  <c r="BA256" i="3" s="1"/>
  <c r="BE255" i="3"/>
  <c r="BD255" i="3"/>
  <c r="BC255" i="3"/>
  <c r="BB255" i="3"/>
  <c r="G255" i="3"/>
  <c r="BA255" i="3" s="1"/>
  <c r="BE254" i="3"/>
  <c r="BD254" i="3"/>
  <c r="BC254" i="3"/>
  <c r="BB254" i="3"/>
  <c r="G254" i="3"/>
  <c r="BA254" i="3" s="1"/>
  <c r="BE253" i="3"/>
  <c r="BD253" i="3"/>
  <c r="BC253" i="3"/>
  <c r="BB253" i="3"/>
  <c r="G253" i="3"/>
  <c r="BA253" i="3" s="1"/>
  <c r="BE252" i="3"/>
  <c r="BD252" i="3"/>
  <c r="BC252" i="3"/>
  <c r="BB252" i="3"/>
  <c r="G252" i="3"/>
  <c r="BA252" i="3" s="1"/>
  <c r="BE251" i="3"/>
  <c r="BD251" i="3"/>
  <c r="BC251" i="3"/>
  <c r="BB251" i="3"/>
  <c r="BA251" i="3"/>
  <c r="G251" i="3"/>
  <c r="BE250" i="3"/>
  <c r="BD250" i="3"/>
  <c r="BC250" i="3"/>
  <c r="BB250" i="3"/>
  <c r="G250" i="3"/>
  <c r="BE249" i="3"/>
  <c r="BD249" i="3"/>
  <c r="BD257" i="3" s="1"/>
  <c r="H15" i="2" s="1"/>
  <c r="BC249" i="3"/>
  <c r="BB249" i="3"/>
  <c r="G249" i="3"/>
  <c r="BA249" i="3" s="1"/>
  <c r="B15" i="2"/>
  <c r="A15" i="2"/>
  <c r="C257" i="3"/>
  <c r="BE246" i="3"/>
  <c r="BD246" i="3"/>
  <c r="BC246" i="3"/>
  <c r="BB246" i="3"/>
  <c r="BA246" i="3"/>
  <c r="G246" i="3"/>
  <c r="BE245" i="3"/>
  <c r="BE247" i="3" s="1"/>
  <c r="I14" i="2" s="1"/>
  <c r="BD245" i="3"/>
  <c r="BC245" i="3"/>
  <c r="BA245" i="3"/>
  <c r="G245" i="3"/>
  <c r="BB245" i="3" s="1"/>
  <c r="BE244" i="3"/>
  <c r="BD244" i="3"/>
  <c r="BC244" i="3"/>
  <c r="BB244" i="3"/>
  <c r="BA244" i="3"/>
  <c r="G244" i="3"/>
  <c r="BE240" i="3"/>
  <c r="BD240" i="3"/>
  <c r="BC240" i="3"/>
  <c r="BA240" i="3"/>
  <c r="G240" i="3"/>
  <c r="BB240" i="3" s="1"/>
  <c r="BE238" i="3"/>
  <c r="BD238" i="3"/>
  <c r="BC238" i="3"/>
  <c r="BA238" i="3"/>
  <c r="G238" i="3"/>
  <c r="BB238" i="3" s="1"/>
  <c r="BE233" i="3"/>
  <c r="BD233" i="3"/>
  <c r="BC233" i="3"/>
  <c r="BA233" i="3"/>
  <c r="G233" i="3"/>
  <c r="BB233" i="3" s="1"/>
  <c r="BE231" i="3"/>
  <c r="BD231" i="3"/>
  <c r="BC231" i="3"/>
  <c r="BA231" i="3"/>
  <c r="G231" i="3"/>
  <c r="BB231" i="3" s="1"/>
  <c r="BE229" i="3"/>
  <c r="BD229" i="3"/>
  <c r="BC229" i="3"/>
  <c r="BA229" i="3"/>
  <c r="G229" i="3"/>
  <c r="BB229" i="3" s="1"/>
  <c r="BE225" i="3"/>
  <c r="BD225" i="3"/>
  <c r="BC225" i="3"/>
  <c r="BB225" i="3"/>
  <c r="BA225" i="3"/>
  <c r="G225" i="3"/>
  <c r="BE221" i="3"/>
  <c r="BD221" i="3"/>
  <c r="BC221" i="3"/>
  <c r="BA221" i="3"/>
  <c r="G221" i="3"/>
  <c r="BB221" i="3" s="1"/>
  <c r="BE216" i="3"/>
  <c r="BD216" i="3"/>
  <c r="BC216" i="3"/>
  <c r="BB216" i="3"/>
  <c r="BA216" i="3"/>
  <c r="G216" i="3"/>
  <c r="BE211" i="3"/>
  <c r="BD211" i="3"/>
  <c r="BC211" i="3"/>
  <c r="BA211" i="3"/>
  <c r="G211" i="3"/>
  <c r="BE206" i="3"/>
  <c r="BD206" i="3"/>
  <c r="BC206" i="3"/>
  <c r="BA206" i="3"/>
  <c r="G206" i="3"/>
  <c r="BB206" i="3" s="1"/>
  <c r="BE201" i="3"/>
  <c r="BD201" i="3"/>
  <c r="BC201" i="3"/>
  <c r="BA201" i="3"/>
  <c r="G201" i="3"/>
  <c r="BB201" i="3" s="1"/>
  <c r="BE197" i="3"/>
  <c r="BD197" i="3"/>
  <c r="BC197" i="3"/>
  <c r="BA197" i="3"/>
  <c r="G197" i="3"/>
  <c r="BB197" i="3" s="1"/>
  <c r="BE192" i="3"/>
  <c r="BD192" i="3"/>
  <c r="BC192" i="3"/>
  <c r="BA192" i="3"/>
  <c r="G192" i="3"/>
  <c r="BB192" i="3" s="1"/>
  <c r="BE187" i="3"/>
  <c r="BD187" i="3"/>
  <c r="BC187" i="3"/>
  <c r="BB187" i="3"/>
  <c r="BA187" i="3"/>
  <c r="G187" i="3"/>
  <c r="BE182" i="3"/>
  <c r="BD182" i="3"/>
  <c r="BC182" i="3"/>
  <c r="BA182" i="3"/>
  <c r="G182" i="3"/>
  <c r="BB182" i="3" s="1"/>
  <c r="BE178" i="3"/>
  <c r="BD178" i="3"/>
  <c r="BC178" i="3"/>
  <c r="BB178" i="3"/>
  <c r="BA178" i="3"/>
  <c r="G178" i="3"/>
  <c r="BE173" i="3"/>
  <c r="BD173" i="3"/>
  <c r="BC173" i="3"/>
  <c r="BA173" i="3"/>
  <c r="G173" i="3"/>
  <c r="BB173" i="3" s="1"/>
  <c r="BE169" i="3"/>
  <c r="BD169" i="3"/>
  <c r="BC169" i="3"/>
  <c r="BA169" i="3"/>
  <c r="G169" i="3"/>
  <c r="BB169" i="3" s="1"/>
  <c r="BE165" i="3"/>
  <c r="BD165" i="3"/>
  <c r="BC165" i="3"/>
  <c r="BA165" i="3"/>
  <c r="G165" i="3"/>
  <c r="BB165" i="3" s="1"/>
  <c r="BE160" i="3"/>
  <c r="BD160" i="3"/>
  <c r="BC160" i="3"/>
  <c r="BA160" i="3"/>
  <c r="G160" i="3"/>
  <c r="BB160" i="3" s="1"/>
  <c r="BE159" i="3"/>
  <c r="BD159" i="3"/>
  <c r="BC159" i="3"/>
  <c r="BA159" i="3"/>
  <c r="G159" i="3"/>
  <c r="BB159" i="3" s="1"/>
  <c r="BE155" i="3"/>
  <c r="BD155" i="3"/>
  <c r="BC155" i="3"/>
  <c r="BB155" i="3"/>
  <c r="BA155" i="3"/>
  <c r="G155" i="3"/>
  <c r="BE153" i="3"/>
  <c r="BD153" i="3"/>
  <c r="BC153" i="3"/>
  <c r="BA153" i="3"/>
  <c r="G153" i="3"/>
  <c r="BB153" i="3" s="1"/>
  <c r="BE147" i="3"/>
  <c r="BD147" i="3"/>
  <c r="BC147" i="3"/>
  <c r="BB147" i="3"/>
  <c r="BA147" i="3"/>
  <c r="G147" i="3"/>
  <c r="BE141" i="3"/>
  <c r="BD141" i="3"/>
  <c r="BC141" i="3"/>
  <c r="BA141" i="3"/>
  <c r="G141" i="3"/>
  <c r="BB141" i="3" s="1"/>
  <c r="BE140" i="3"/>
  <c r="BD140" i="3"/>
  <c r="BC140" i="3"/>
  <c r="BA140" i="3"/>
  <c r="G140" i="3"/>
  <c r="BB140" i="3" s="1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3" i="3"/>
  <c r="BD133" i="3"/>
  <c r="BC133" i="3"/>
  <c r="BA133" i="3"/>
  <c r="G133" i="3"/>
  <c r="BB133" i="3" s="1"/>
  <c r="BE128" i="3"/>
  <c r="BD128" i="3"/>
  <c r="BC128" i="3"/>
  <c r="BB128" i="3"/>
  <c r="BA128" i="3"/>
  <c r="G128" i="3"/>
  <c r="BE124" i="3"/>
  <c r="BD124" i="3"/>
  <c r="BC124" i="3"/>
  <c r="BA124" i="3"/>
  <c r="G124" i="3"/>
  <c r="BB124" i="3" s="1"/>
  <c r="BE120" i="3"/>
  <c r="BD120" i="3"/>
  <c r="BC120" i="3"/>
  <c r="BB120" i="3"/>
  <c r="BA120" i="3"/>
  <c r="G120" i="3"/>
  <c r="BE115" i="3"/>
  <c r="BD115" i="3"/>
  <c r="BC115" i="3"/>
  <c r="BA115" i="3"/>
  <c r="G115" i="3"/>
  <c r="BB115" i="3" s="1"/>
  <c r="BE111" i="3"/>
  <c r="BD111" i="3"/>
  <c r="BC111" i="3"/>
  <c r="BA111" i="3"/>
  <c r="G111" i="3"/>
  <c r="BB111" i="3" s="1"/>
  <c r="BE107" i="3"/>
  <c r="BD107" i="3"/>
  <c r="BC107" i="3"/>
  <c r="BA107" i="3"/>
  <c r="G107" i="3"/>
  <c r="BB107" i="3" s="1"/>
  <c r="BE103" i="3"/>
  <c r="BD103" i="3"/>
  <c r="BC103" i="3"/>
  <c r="BA103" i="3"/>
  <c r="G103" i="3"/>
  <c r="BB103" i="3" s="1"/>
  <c r="BE101" i="3"/>
  <c r="BD101" i="3"/>
  <c r="BC101" i="3"/>
  <c r="BA101" i="3"/>
  <c r="G101" i="3"/>
  <c r="BB101" i="3" s="1"/>
  <c r="BE99" i="3"/>
  <c r="BD99" i="3"/>
  <c r="BC99" i="3"/>
  <c r="BB99" i="3"/>
  <c r="BA99" i="3"/>
  <c r="G99" i="3"/>
  <c r="BE94" i="3"/>
  <c r="BD94" i="3"/>
  <c r="BC94" i="3"/>
  <c r="BA94" i="3"/>
  <c r="G94" i="3"/>
  <c r="BB94" i="3" s="1"/>
  <c r="BE89" i="3"/>
  <c r="BD89" i="3"/>
  <c r="BC89" i="3"/>
  <c r="BB89" i="3"/>
  <c r="BA89" i="3"/>
  <c r="G89" i="3"/>
  <c r="B14" i="2"/>
  <c r="A14" i="2"/>
  <c r="C247" i="3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C84" i="3"/>
  <c r="BA84" i="3"/>
  <c r="G84" i="3"/>
  <c r="BB84" i="3" s="1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BA87" i="3" s="1"/>
  <c r="E13" i="2" s="1"/>
  <c r="G71" i="3"/>
  <c r="BB71" i="3" s="1"/>
  <c r="BE70" i="3"/>
  <c r="BD70" i="3"/>
  <c r="BC70" i="3"/>
  <c r="BA70" i="3"/>
  <c r="G70" i="3"/>
  <c r="BB70" i="3" s="1"/>
  <c r="B13" i="2"/>
  <c r="A13" i="2"/>
  <c r="C87" i="3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3" i="3"/>
  <c r="BD63" i="3"/>
  <c r="BC63" i="3"/>
  <c r="BA63" i="3"/>
  <c r="G63" i="3"/>
  <c r="BB63" i="3" s="1"/>
  <c r="BE59" i="3"/>
  <c r="BD59" i="3"/>
  <c r="BC59" i="3"/>
  <c r="BB59" i="3"/>
  <c r="BA59" i="3"/>
  <c r="G59" i="3"/>
  <c r="BE57" i="3"/>
  <c r="BD57" i="3"/>
  <c r="BC57" i="3"/>
  <c r="BA57" i="3"/>
  <c r="G57" i="3"/>
  <c r="BB57" i="3" s="1"/>
  <c r="BE55" i="3"/>
  <c r="BD55" i="3"/>
  <c r="BC55" i="3"/>
  <c r="BB55" i="3"/>
  <c r="BA55" i="3"/>
  <c r="G55" i="3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B48" i="3"/>
  <c r="BA48" i="3"/>
  <c r="G48" i="3"/>
  <c r="BE47" i="3"/>
  <c r="BD47" i="3"/>
  <c r="BC47" i="3"/>
  <c r="BA47" i="3"/>
  <c r="G47" i="3"/>
  <c r="BB47" i="3" s="1"/>
  <c r="BE46" i="3"/>
  <c r="BE68" i="3" s="1"/>
  <c r="I12" i="2" s="1"/>
  <c r="BD46" i="3"/>
  <c r="BC46" i="3"/>
  <c r="BB46" i="3"/>
  <c r="BA46" i="3"/>
  <c r="BA68" i="3" s="1"/>
  <c r="E12" i="2" s="1"/>
  <c r="G46" i="3"/>
  <c r="BE45" i="3"/>
  <c r="BD45" i="3"/>
  <c r="BC45" i="3"/>
  <c r="BC68" i="3" s="1"/>
  <c r="G12" i="2" s="1"/>
  <c r="BA45" i="3"/>
  <c r="G45" i="3"/>
  <c r="BB45" i="3" s="1"/>
  <c r="B12" i="2"/>
  <c r="A12" i="2"/>
  <c r="C68" i="3"/>
  <c r="BE42" i="3"/>
  <c r="BE43" i="3" s="1"/>
  <c r="I11" i="2" s="1"/>
  <c r="BD42" i="3"/>
  <c r="BC42" i="3"/>
  <c r="BB42" i="3"/>
  <c r="G42" i="3"/>
  <c r="BA42" i="3" s="1"/>
  <c r="BE41" i="3"/>
  <c r="BD41" i="3"/>
  <c r="BD43" i="3" s="1"/>
  <c r="H11" i="2" s="1"/>
  <c r="BC41" i="3"/>
  <c r="BC43" i="3" s="1"/>
  <c r="G11" i="2" s="1"/>
  <c r="BB41" i="3"/>
  <c r="BB43" i="3" s="1"/>
  <c r="F11" i="2" s="1"/>
  <c r="G41" i="3"/>
  <c r="BA41" i="3" s="1"/>
  <c r="BA43" i="3" s="1"/>
  <c r="E11" i="2" s="1"/>
  <c r="B11" i="2"/>
  <c r="A11" i="2"/>
  <c r="C43" i="3"/>
  <c r="BE38" i="3"/>
  <c r="BD38" i="3"/>
  <c r="BC38" i="3"/>
  <c r="BB38" i="3"/>
  <c r="BB39" i="3" s="1"/>
  <c r="F10" i="2" s="1"/>
  <c r="G38" i="3"/>
  <c r="BA38" i="3" s="1"/>
  <c r="BE37" i="3"/>
  <c r="BD37" i="3"/>
  <c r="BD39" i="3" s="1"/>
  <c r="H10" i="2" s="1"/>
  <c r="BC37" i="3"/>
  <c r="BC39" i="3" s="1"/>
  <c r="G10" i="2" s="1"/>
  <c r="BB37" i="3"/>
  <c r="G37" i="3"/>
  <c r="B10" i="2"/>
  <c r="A10" i="2"/>
  <c r="BE39" i="3"/>
  <c r="I10" i="2" s="1"/>
  <c r="C39" i="3"/>
  <c r="BE34" i="3"/>
  <c r="BD34" i="3"/>
  <c r="BC34" i="3"/>
  <c r="BB34" i="3"/>
  <c r="G34" i="3"/>
  <c r="BA34" i="3" s="1"/>
  <c r="BE30" i="3"/>
  <c r="BD30" i="3"/>
  <c r="BC30" i="3"/>
  <c r="BC35" i="3" s="1"/>
  <c r="G9" i="2" s="1"/>
  <c r="BB30" i="3"/>
  <c r="G30" i="3"/>
  <c r="BA30" i="3" s="1"/>
  <c r="BE26" i="3"/>
  <c r="BD26" i="3"/>
  <c r="BD35" i="3" s="1"/>
  <c r="H9" i="2" s="1"/>
  <c r="BC26" i="3"/>
  <c r="BB26" i="3"/>
  <c r="G26" i="3"/>
  <c r="BA26" i="3" s="1"/>
  <c r="B9" i="2"/>
  <c r="A9" i="2"/>
  <c r="C35" i="3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E24" i="3" s="1"/>
  <c r="I8" i="2" s="1"/>
  <c r="BD20" i="3"/>
  <c r="BC20" i="3"/>
  <c r="BB20" i="3"/>
  <c r="BA20" i="3"/>
  <c r="G20" i="3"/>
  <c r="BE19" i="3"/>
  <c r="BD19" i="3"/>
  <c r="BC19" i="3"/>
  <c r="BB19" i="3"/>
  <c r="G19" i="3"/>
  <c r="BA19" i="3" s="1"/>
  <c r="BE18" i="3"/>
  <c r="BD18" i="3"/>
  <c r="BD24" i="3" s="1"/>
  <c r="H8" i="2" s="1"/>
  <c r="BC18" i="3"/>
  <c r="BB18" i="3"/>
  <c r="G18" i="3"/>
  <c r="B8" i="2"/>
  <c r="A8" i="2"/>
  <c r="BC24" i="3"/>
  <c r="G8" i="2" s="1"/>
  <c r="C24" i="3"/>
  <c r="BE12" i="3"/>
  <c r="BD12" i="3"/>
  <c r="BC12" i="3"/>
  <c r="BB12" i="3"/>
  <c r="G12" i="3"/>
  <c r="BA12" i="3" s="1"/>
  <c r="BE8" i="3"/>
  <c r="BD8" i="3"/>
  <c r="BC8" i="3"/>
  <c r="BC16" i="3" s="1"/>
  <c r="G7" i="2" s="1"/>
  <c r="BB8" i="3"/>
  <c r="BB16" i="3" s="1"/>
  <c r="F7" i="2" s="1"/>
  <c r="BA8" i="3"/>
  <c r="BA16" i="3" s="1"/>
  <c r="E7" i="2" s="1"/>
  <c r="G8" i="3"/>
  <c r="B7" i="2"/>
  <c r="A7" i="2"/>
  <c r="BE16" i="3"/>
  <c r="I7" i="2" s="1"/>
  <c r="C16" i="3"/>
  <c r="E4" i="3"/>
  <c r="C4" i="3"/>
  <c r="F3" i="3"/>
  <c r="C3" i="3"/>
  <c r="H22" i="2"/>
  <c r="G23" i="1" s="1"/>
  <c r="G22" i="1" s="1"/>
  <c r="G21" i="2"/>
  <c r="I21" i="2" s="1"/>
  <c r="C2" i="2"/>
  <c r="C1" i="2"/>
  <c r="C33" i="1"/>
  <c r="F33" i="1" s="1"/>
  <c r="C31" i="1"/>
  <c r="C9" i="1"/>
  <c r="G7" i="1"/>
  <c r="D2" i="1"/>
  <c r="C2" i="1"/>
  <c r="BA247" i="3" l="1"/>
  <c r="E14" i="2" s="1"/>
  <c r="BC247" i="3"/>
  <c r="G14" i="2" s="1"/>
  <c r="BB211" i="3"/>
  <c r="G247" i="3"/>
  <c r="BD68" i="3"/>
  <c r="H12" i="2" s="1"/>
  <c r="BE257" i="3"/>
  <c r="I15" i="2" s="1"/>
  <c r="BA18" i="3"/>
  <c r="BA24" i="3" s="1"/>
  <c r="E8" i="2" s="1"/>
  <c r="BC87" i="3"/>
  <c r="G13" i="2" s="1"/>
  <c r="BB24" i="3"/>
  <c r="F8" i="2" s="1"/>
  <c r="BB35" i="3"/>
  <c r="F9" i="2" s="1"/>
  <c r="BE35" i="3"/>
  <c r="I9" i="2" s="1"/>
  <c r="BA37" i="3"/>
  <c r="BA39" i="3" s="1"/>
  <c r="E10" i="2" s="1"/>
  <c r="BD87" i="3"/>
  <c r="H13" i="2" s="1"/>
  <c r="BD16" i="3"/>
  <c r="H7" i="2" s="1"/>
  <c r="BE87" i="3"/>
  <c r="I13" i="2" s="1"/>
  <c r="I16" i="2" s="1"/>
  <c r="C21" i="1" s="1"/>
  <c r="BD247" i="3"/>
  <c r="H14" i="2" s="1"/>
  <c r="H16" i="2" s="1"/>
  <c r="C17" i="1" s="1"/>
  <c r="BC257" i="3"/>
  <c r="G15" i="2" s="1"/>
  <c r="BB257" i="3"/>
  <c r="F15" i="2" s="1"/>
  <c r="BA35" i="3"/>
  <c r="E9" i="2" s="1"/>
  <c r="BB247" i="3"/>
  <c r="F14" i="2" s="1"/>
  <c r="BA257" i="3"/>
  <c r="E15" i="2" s="1"/>
  <c r="BB87" i="3"/>
  <c r="F13" i="2" s="1"/>
  <c r="BB68" i="3"/>
  <c r="F12" i="2" s="1"/>
  <c r="BA250" i="3"/>
  <c r="E16" i="2" l="1"/>
  <c r="C15" i="1" s="1"/>
  <c r="G16" i="2"/>
  <c r="C18" i="1" s="1"/>
  <c r="F16" i="2"/>
  <c r="C16" i="1" s="1"/>
  <c r="C19" i="1" l="1"/>
  <c r="C22" i="1" s="1"/>
  <c r="C23" i="1" s="1"/>
  <c r="F30" i="1" s="1"/>
  <c r="F31" i="1"/>
  <c r="F34" i="1" s="1"/>
</calcChain>
</file>

<file path=xl/sharedStrings.xml><?xml version="1.0" encoding="utf-8"?>
<sst xmlns="http://schemas.openxmlformats.org/spreadsheetml/2006/main" count="702" uniqueCount="343">
  <si>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</si>
  <si>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</si>
  <si>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</si>
  <si>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</si>
  <si>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</si>
  <si>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</si>
  <si>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</si>
  <si>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</si>
  <si>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</si>
  <si>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</si>
  <si>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</si>
  <si>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</si>
  <si>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</si>
  <si>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</si>
  <si>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</si>
  <si>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</si>
  <si>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</si>
  <si>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</si>
  <si>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</si>
  <si>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</si>
  <si>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</si>
  <si>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</si>
  <si>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</si>
  <si>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</si>
  <si>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</si>
  <si>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</si>
  <si>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</si>
  <si>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</si>
  <si>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</si>
  <si>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</si>
  <si>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</si>
  <si>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</si>
  <si>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</si>
  <si>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</si>
  <si>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</si>
  <si>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</si>
  <si>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</si>
  <si>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</si>
  <si>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</si>
  <si>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</si>
  <si>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</si>
  <si>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</si>
  <si>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</si>
  <si>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</si>
  <si>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</si>
  <si>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</si>
  <si>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</si>
  <si>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</si>
  <si>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</si>
  <si>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</si>
  <si>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</si>
  <si>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</si>
  <si>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</si>
  <si>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</si>
  <si>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</si>
  <si>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</si>
  <si>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</si>
  <si>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</si>
  <si>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</si>
  <si>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</si>
  <si>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</si>
  <si>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</si>
  <si>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</si>
  <si>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</si>
  <si>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</si>
  <si>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</si>
  <si>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</si>
  <si>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</si>
  <si>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</si>
  <si>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</si>
  <si>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</si>
  <si>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</si>
  <si>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</si>
  <si>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</si>
  <si>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</si>
  <si>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</si>
  <si>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</si>
  <si>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20514011-4</t>
  </si>
  <si>
    <t>D141A</t>
  </si>
  <si>
    <t>63</t>
  </si>
  <si>
    <t>Podlahy a podlahové konstrukce</t>
  </si>
  <si>
    <t>631315511</t>
  </si>
  <si>
    <t>Mazanina betonová tl. 12 - 24 cm C 12/15 vyztužená ocelovými vlákny 25 kg / m3</t>
  </si>
  <si>
    <t>m3</t>
  </si>
  <si>
    <t>0,60*1,20*0,15</t>
  </si>
  <si>
    <t>0,60*2,00*0,15</t>
  </si>
  <si>
    <t>2*0,60*1,00*0,15</t>
  </si>
  <si>
    <t>919735123</t>
  </si>
  <si>
    <t xml:space="preserve">Řezání stávající ŽB desky v podlaze tl.200mm </t>
  </si>
  <si>
    <t>m</t>
  </si>
  <si>
    <t>2*1,20</t>
  </si>
  <si>
    <t>2*2,00</t>
  </si>
  <si>
    <t>2*2*1,00</t>
  </si>
  <si>
    <t>9</t>
  </si>
  <si>
    <t>Ostatní konstrukce, bourání</t>
  </si>
  <si>
    <t>612403384</t>
  </si>
  <si>
    <t xml:space="preserve">Hrubá výplň rýh ve stěnách do 7x7 cm maltou ze SMS </t>
  </si>
  <si>
    <t>612403388</t>
  </si>
  <si>
    <t xml:space="preserve">Hrubá výplň rýh ve stěnách do 15x15cm maltou z SMS </t>
  </si>
  <si>
    <t>612403500</t>
  </si>
  <si>
    <t xml:space="preserve">Vyplň rýh stěn hl 7cm š 15cm </t>
  </si>
  <si>
    <t>974031142</t>
  </si>
  <si>
    <t xml:space="preserve">Vysekání rýh ve zdi cihelné 7 x 7 cm </t>
  </si>
  <si>
    <t>974031144</t>
  </si>
  <si>
    <t xml:space="preserve">Vysekání rýh ve zdi cihelné 7 x 15 cm </t>
  </si>
  <si>
    <t>974031164</t>
  </si>
  <si>
    <t xml:space="preserve">Vysekání rýh ve zdi cihelné 15 x 15 cm </t>
  </si>
  <si>
    <t>96</t>
  </si>
  <si>
    <t>Bourání konstrukcí</t>
  </si>
  <si>
    <t>965042221</t>
  </si>
  <si>
    <t>Bourání mazanin betonových tl. nad 10 cm, pl. 1 m2 ručně tl. mazaniny 15 - 20 cm</t>
  </si>
  <si>
    <t>965049112</t>
  </si>
  <si>
    <t>Příplatek, bourání mazanin se svař.síťí nad 10 cm jednostranná výztuž svařovanou sítí</t>
  </si>
  <si>
    <t>972054491</t>
  </si>
  <si>
    <t xml:space="preserve">Vybourání otv. stropy pro prostupy ZTI </t>
  </si>
  <si>
    <t>97</t>
  </si>
  <si>
    <t>Prorážení otvorů</t>
  </si>
  <si>
    <t>970031130</t>
  </si>
  <si>
    <t xml:space="preserve">Vrtání jádrové do zdiva cihelného do D 130 mm </t>
  </si>
  <si>
    <t>971033261</t>
  </si>
  <si>
    <t xml:space="preserve">Vybourání otv. zeď cihel. 0,0225 m2, tl. 60cm, MVC </t>
  </si>
  <si>
    <t>kus</t>
  </si>
  <si>
    <t>99</t>
  </si>
  <si>
    <t>Staveništní přesun hmot</t>
  </si>
  <si>
    <t>998276101</t>
  </si>
  <si>
    <t xml:space="preserve">Přesun hmot, trubní vedení plastová, otevř. výkop </t>
  </si>
  <si>
    <t>t</t>
  </si>
  <si>
    <t>999281111</t>
  </si>
  <si>
    <t xml:space="preserve">Přesun hmot pro opravy a údržbu do výšky 25 m </t>
  </si>
  <si>
    <t>721</t>
  </si>
  <si>
    <t>Vnitřní kanalizace</t>
  </si>
  <si>
    <t>721140802</t>
  </si>
  <si>
    <t xml:space="preserve">Demontáž potrubí litinového DN 100 </t>
  </si>
  <si>
    <t>721171808</t>
  </si>
  <si>
    <t xml:space="preserve">Demontáž potrubí z PVC do DN 114 </t>
  </si>
  <si>
    <t>721178101</t>
  </si>
  <si>
    <t>Potrubí Silent PP připojovací, D 32 x 2,0 ST32</t>
  </si>
  <si>
    <t>721178102</t>
  </si>
  <si>
    <t xml:space="preserve">Potrubí Silent PP připojovací, D 40 x 2,0 </t>
  </si>
  <si>
    <t>721178103</t>
  </si>
  <si>
    <t>Potrubí  Silent PP připojovací, D 50 x 2,0 ST50</t>
  </si>
  <si>
    <t>721178104</t>
  </si>
  <si>
    <t>Potrubí  Silent PP připojovací, D 75 x 2,6 ST 70</t>
  </si>
  <si>
    <t>721178106</t>
  </si>
  <si>
    <t xml:space="preserve">Potrubí Silent PP připojovací, D 110 x 3,6 </t>
  </si>
  <si>
    <t>721178136</t>
  </si>
  <si>
    <t>Potrubí Silent PP ležaté zavěšené D110x3,6 včetně kotvení</t>
  </si>
  <si>
    <t>721194104</t>
  </si>
  <si>
    <t xml:space="preserve">Vyvedení odpadních výpustek D 40 x 1,8 </t>
  </si>
  <si>
    <t>U:3</t>
  </si>
  <si>
    <t>721194105</t>
  </si>
  <si>
    <t xml:space="preserve">Vyvedení odpadních výpustek D 50 x 1,8 </t>
  </si>
  <si>
    <t>S1:2</t>
  </si>
  <si>
    <t>721194109</t>
  </si>
  <si>
    <t xml:space="preserve">Vyvedení odpadní výpustky D 110 x 2,3 </t>
  </si>
  <si>
    <t>3.np:2</t>
  </si>
  <si>
    <t>721223426</t>
  </si>
  <si>
    <t>Vpusť podlahová se zápachovou uzávěrkou HL80.1H s živičným límcem, mřížka nerez 115x115 mm</t>
  </si>
  <si>
    <t>4np:1</t>
  </si>
  <si>
    <t>5np:1</t>
  </si>
  <si>
    <t>6np:1</t>
  </si>
  <si>
    <t>721290112</t>
  </si>
  <si>
    <t xml:space="preserve">Zkouška těsnosti kanalizace vodou DN 200 </t>
  </si>
  <si>
    <t>2+4+6+4+16+10</t>
  </si>
  <si>
    <t>105</t>
  </si>
  <si>
    <t xml:space="preserve">Požární manžety na potrubí DN100 </t>
  </si>
  <si>
    <t>998721203</t>
  </si>
  <si>
    <t xml:space="preserve">Přesun hmot pro vnitřní kanalizaci, výšky do 24 m </t>
  </si>
  <si>
    <t>998721294</t>
  </si>
  <si>
    <t xml:space="preserve">Příplatek zvětš. přesun, vnitřní kanaliz. do 1 km </t>
  </si>
  <si>
    <t>722</t>
  </si>
  <si>
    <t>Vnitřní vodovod</t>
  </si>
  <si>
    <t>722130801</t>
  </si>
  <si>
    <t xml:space="preserve">Demontáž potrubí ocelových závitových DN 25 </t>
  </si>
  <si>
    <t>722178113</t>
  </si>
  <si>
    <t>Potrubí vícevrstvé vodovod., D 20x2mm lisovaný spoj, mosazné press fitinky</t>
  </si>
  <si>
    <t>722178114</t>
  </si>
  <si>
    <t>Potrubí vícevrstvé vodovod., ,D 26x3mm lisovaný spoj, plastové press fitinky</t>
  </si>
  <si>
    <t>722182021</t>
  </si>
  <si>
    <t xml:space="preserve">Montáž izolačních skruží na potrubí přímé DN 25 </t>
  </si>
  <si>
    <t>24+28</t>
  </si>
  <si>
    <t>722220121</t>
  </si>
  <si>
    <t xml:space="preserve">Nástěnka K 247, pro baterii G 1/2 </t>
  </si>
  <si>
    <t>pár</t>
  </si>
  <si>
    <t>722290226</t>
  </si>
  <si>
    <t xml:space="preserve">Zkouška tlaku potrubí závitového DN 50 </t>
  </si>
  <si>
    <t>722290237</t>
  </si>
  <si>
    <t xml:space="preserve">Proplach a dezinfekce vodovod.potrubí DN 200 </t>
  </si>
  <si>
    <t>201</t>
  </si>
  <si>
    <t>Krácený rozbor dle vyhlášky 252/2004 Sb. (určený ke kolaudaci)</t>
  </si>
  <si>
    <t>kpl</t>
  </si>
  <si>
    <t>283771350</t>
  </si>
  <si>
    <t>Izolace pěnová trubková  22-13</t>
  </si>
  <si>
    <t>283771352</t>
  </si>
  <si>
    <t>Izolace pěnová trubková  28-15</t>
  </si>
  <si>
    <t>551100010</t>
  </si>
  <si>
    <t>Kohout kulový voda  1/2" ATEST NA PITNOU VODU</t>
  </si>
  <si>
    <t>551100011</t>
  </si>
  <si>
    <t>Kohout kulový voda  3/4" ATEST NA PITNOU VODU</t>
  </si>
  <si>
    <t>202</t>
  </si>
  <si>
    <t xml:space="preserve">Požární a izolační manžety na potrubí do DN40 </t>
  </si>
  <si>
    <t>998722203</t>
  </si>
  <si>
    <t xml:space="preserve">Přesun hmot pro vnitřní vodovod, výšky do 24 m </t>
  </si>
  <si>
    <t>998722294</t>
  </si>
  <si>
    <t xml:space="preserve">Příplatek zvětš. přesun, vnitřní vodovod do 1 km </t>
  </si>
  <si>
    <t>725</t>
  </si>
  <si>
    <t>Zařizovací předměty</t>
  </si>
  <si>
    <t>725110811</t>
  </si>
  <si>
    <t xml:space="preserve">Demontáž klozetů splachovacích </t>
  </si>
  <si>
    <t>soubor</t>
  </si>
  <si>
    <t>VÝMĚNA STÁVAJÍCÍCH:</t>
  </si>
  <si>
    <t>4np:6</t>
  </si>
  <si>
    <t>5np:6</t>
  </si>
  <si>
    <t>6np:6</t>
  </si>
  <si>
    <t>725119305</t>
  </si>
  <si>
    <t xml:space="preserve">Montáž klozetových mís kombinovaných </t>
  </si>
  <si>
    <t>725119306</t>
  </si>
  <si>
    <t xml:space="preserve">Montáž klozetu závěsného </t>
  </si>
  <si>
    <t>725119401</t>
  </si>
  <si>
    <t xml:space="preserve">Montáž předstěnových systémů pro zazdění </t>
  </si>
  <si>
    <t>725122002</t>
  </si>
  <si>
    <t xml:space="preserve">Mtž pisoáru automat splach </t>
  </si>
  <si>
    <t>4np:2</t>
  </si>
  <si>
    <t>5np:0</t>
  </si>
  <si>
    <t>6np:0</t>
  </si>
  <si>
    <t>725122813</t>
  </si>
  <si>
    <t xml:space="preserve">Demontáž pisoáru </t>
  </si>
  <si>
    <t>725210821</t>
  </si>
  <si>
    <t xml:space="preserve">Demontáž umyvadel bez výtokových armatur </t>
  </si>
  <si>
    <t>4np:7</t>
  </si>
  <si>
    <t>5np:7</t>
  </si>
  <si>
    <t>6np:7</t>
  </si>
  <si>
    <t>725219401</t>
  </si>
  <si>
    <t xml:space="preserve">Montáž umyvadel na šrouby do zdiva </t>
  </si>
  <si>
    <t>725240811</t>
  </si>
  <si>
    <t xml:space="preserve">Demontáž sprchových kabin bez výtokových armatur </t>
  </si>
  <si>
    <t>4.np:6</t>
  </si>
  <si>
    <t>5.np:6</t>
  </si>
  <si>
    <t>6.np:6</t>
  </si>
  <si>
    <t>725240812</t>
  </si>
  <si>
    <t xml:space="preserve">Demontáž sprchových mís bez výtokových armatur </t>
  </si>
  <si>
    <t>725249102</t>
  </si>
  <si>
    <t xml:space="preserve">Montáž sprchových mís a vaniček </t>
  </si>
  <si>
    <t>3.np:0</t>
  </si>
  <si>
    <t>725249103</t>
  </si>
  <si>
    <t xml:space="preserve">Montáž sprchových koutů </t>
  </si>
  <si>
    <t>725314290</t>
  </si>
  <si>
    <t xml:space="preserve">Příslušenství k dřezu v kuchyňské sestavě </t>
  </si>
  <si>
    <t>725330820</t>
  </si>
  <si>
    <t xml:space="preserve">Demontáž výlevky diturvitové </t>
  </si>
  <si>
    <t>725339101</t>
  </si>
  <si>
    <t xml:space="preserve">Montáž výlevky diturvitové, bez nádrže a armatur </t>
  </si>
  <si>
    <t>725810401</t>
  </si>
  <si>
    <t xml:space="preserve">Ventil rohový bez přípoj. trubičky T 66 G 1/2 </t>
  </si>
  <si>
    <t>3.np:2*2</t>
  </si>
  <si>
    <t>4np:2*7</t>
  </si>
  <si>
    <t>5np:2*7</t>
  </si>
  <si>
    <t>6np:2*7</t>
  </si>
  <si>
    <t>D:2*6</t>
  </si>
  <si>
    <t>725819402</t>
  </si>
  <si>
    <t xml:space="preserve">Montáž ventilu rohového bez trubičky G 1/2 </t>
  </si>
  <si>
    <t>725820801</t>
  </si>
  <si>
    <t>Demontáž baterie nástěnné do G 3/4 VF</t>
  </si>
  <si>
    <t>VF:3</t>
  </si>
  <si>
    <t>725820802</t>
  </si>
  <si>
    <t xml:space="preserve">Demontáž baterie stojánkové do 1otvoru </t>
  </si>
  <si>
    <t>725829202</t>
  </si>
  <si>
    <t>Montáž baterie umyv.a dřezové nástěnné VF</t>
  </si>
  <si>
    <t>725829301</t>
  </si>
  <si>
    <t xml:space="preserve">Montáž baterie umyv.a dřezové stojánkové </t>
  </si>
  <si>
    <t>4np:7+2</t>
  </si>
  <si>
    <t>5np:7+2</t>
  </si>
  <si>
    <t>6np:7+2</t>
  </si>
  <si>
    <t>725840850</t>
  </si>
  <si>
    <t xml:space="preserve">Demontáž baterie sprch.diferenciální G 3/4x1 </t>
  </si>
  <si>
    <t>725840860</t>
  </si>
  <si>
    <t xml:space="preserve">Demontáž ramene sprchy </t>
  </si>
  <si>
    <t>725849200</t>
  </si>
  <si>
    <t xml:space="preserve">Montáž baterií sprchových, nastavitelná výška </t>
  </si>
  <si>
    <t>64271102</t>
  </si>
  <si>
    <t>Výlevka závěsná keramická DN100, plast.mřížka vč.montážního rámu</t>
  </si>
  <si>
    <t>4.np:1</t>
  </si>
  <si>
    <t>5.np:1</t>
  </si>
  <si>
    <t>6.np:1</t>
  </si>
  <si>
    <t>502.1</t>
  </si>
  <si>
    <t>Umyvadlo  š.55 U</t>
  </si>
  <si>
    <t>503</t>
  </si>
  <si>
    <t xml:space="preserve">Umyvadlová stojánková baterie páková </t>
  </si>
  <si>
    <t>504.2</t>
  </si>
  <si>
    <t xml:space="preserve">Sifon výškově nastavitelný designový </t>
  </si>
  <si>
    <t>505</t>
  </si>
  <si>
    <t xml:space="preserve">Urinál se senzorem vč,.instalační sady,sifonu a s. </t>
  </si>
  <si>
    <t>507</t>
  </si>
  <si>
    <t xml:space="preserve">Sprchová baterie vč.příslušenství </t>
  </si>
  <si>
    <t>KPL</t>
  </si>
  <si>
    <t>508</t>
  </si>
  <si>
    <t xml:space="preserve">Sprchová souprava </t>
  </si>
  <si>
    <t>508.1</t>
  </si>
  <si>
    <t xml:space="preserve">Sprchová vanička dle stáv. </t>
  </si>
  <si>
    <t>509</t>
  </si>
  <si>
    <t>Sprchové posuv.dveře(výplň sklo) š.900 D+M</t>
  </si>
  <si>
    <t>510</t>
  </si>
  <si>
    <t>Páková nástěnná baterie G150mm VF</t>
  </si>
  <si>
    <t>511.2</t>
  </si>
  <si>
    <t>Nástěnná nádržka plast vysokopoložená VF</t>
  </si>
  <si>
    <t>515</t>
  </si>
  <si>
    <t xml:space="preserve">Závěsný klozet </t>
  </si>
  <si>
    <t>517</t>
  </si>
  <si>
    <t>Nádržka splach pro zazdění , h 112 cm 111.300.00.5 K, Ki</t>
  </si>
  <si>
    <t>518</t>
  </si>
  <si>
    <t xml:space="preserve">Sedátko tvrdý plast pomalé sklápění, poklop </t>
  </si>
  <si>
    <t>519</t>
  </si>
  <si>
    <t xml:space="preserve">Ovládací tlačítko ke splachování </t>
  </si>
  <si>
    <t>522</t>
  </si>
  <si>
    <t xml:space="preserve">Kombi klozet - výměna ZP </t>
  </si>
  <si>
    <t>530</t>
  </si>
  <si>
    <t>Odtokový žlábek nerez, VČ.MŘÍŽKY,SIFONU háček, stavitelné šrouby S1</t>
  </si>
  <si>
    <t>998725203</t>
  </si>
  <si>
    <t xml:space="preserve">Přesun hmot pro zařizovací předměty, výšky do 24 m </t>
  </si>
  <si>
    <t>998725294</t>
  </si>
  <si>
    <t xml:space="preserve">Příplatek zvětš. přesun, zařiz. předměty do 1 km </t>
  </si>
  <si>
    <t>D96</t>
  </si>
  <si>
    <t>Přesuny suti a vybouraných hmot</t>
  </si>
  <si>
    <t>979011111</t>
  </si>
  <si>
    <t xml:space="preserve">Svislá doprava suti a vybour. hmot za 1. podlaží </t>
  </si>
  <si>
    <t>979011121</t>
  </si>
  <si>
    <t xml:space="preserve">Příplatek za každé další podlaží </t>
  </si>
  <si>
    <t>979081111</t>
  </si>
  <si>
    <t xml:space="preserve">Odvoz suti a vybour. hmot na skládku do 1 km </t>
  </si>
  <si>
    <t>979081121</t>
  </si>
  <si>
    <t xml:space="preserve">Příplatek k odvozu za každý další 1 km </t>
  </si>
  <si>
    <t>979082111</t>
  </si>
  <si>
    <t xml:space="preserve">Vnitrostaveništní doprava suti do 10 m </t>
  </si>
  <si>
    <t>979093111</t>
  </si>
  <si>
    <t xml:space="preserve">Uložení suti na skládku bez zhutnění </t>
  </si>
  <si>
    <t>979999996</t>
  </si>
  <si>
    <t xml:space="preserve">Poplatek za skládku suti a vybouraných hmot </t>
  </si>
  <si>
    <t>979999999</t>
  </si>
  <si>
    <t xml:space="preserve">Poplatek za skládku 10 % příměsí </t>
  </si>
  <si>
    <t>Stavební úpravy a modernizace IVUC Astorka</t>
  </si>
  <si>
    <t>SO 01-Modernizace ubytovací části</t>
  </si>
  <si>
    <t>Ubytovací prostory</t>
  </si>
  <si>
    <t>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</si>
</sst>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0" fontId="17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18" fillId="3" borderId="62" xfId="1" applyNumberFormat="1" applyFont="1" applyFill="1" applyBorder="1" applyAlignment="1">
      <alignment horizontal="right" wrapText="1"/>
    </xf>
    <xf numFmtId="0" fontId="18" fillId="3" borderId="34" xfId="1" applyFont="1" applyFill="1" applyBorder="1" applyAlignment="1">
      <alignment horizontal="left" wrapText="1"/>
    </xf>
    <xf numFmtId="0" fontId="18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0" fillId="2" borderId="10" xfId="1" applyNumberFormat="1" applyFont="1" applyFill="1" applyBorder="1" applyAlignment="1">
      <alignment horizontal="left"/>
    </xf>
    <xf numFmtId="0" fontId="20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1" fillId="0" borderId="0" xfId="1" applyFont="1"/>
    <xf numFmtId="0" fontId="1" fillId="0" borderId="0" xfId="1" applyAlignment="1">
      <alignment horizontal="right"/>
    </xf>
    <xf numFmtId="0" fontId="22" fillId="0" borderId="0" xfId="1" applyFont="1"/>
    <xf numFmtId="3" fontId="22" fillId="0" borderId="0" xfId="1" applyNumberFormat="1" applyFont="1" applyAlignment="1">
      <alignment horizontal="right"/>
    </xf>
    <xf numFmtId="4" fontId="22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18" fillId="3" borderId="60" xfId="1" applyNumberFormat="1" applyFont="1" applyFill="1" applyBorder="1" applyAlignment="1">
      <alignment horizontal="left" wrapText="1"/>
    </xf>
    <xf numFmtId="49" fontId="19" fillId="0" borderId="61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A84B79BA-7532-4F5A-B951-F8598B750C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35C61-A369-4698-BF3F-4ECC6B3F9059}">
  <sheetPr codeName="List21"/>
  <dimension ref="A1:BE55"/>
  <sheetViews>
    <sheetView topLeftCell="A26" workbookViewId="0">
      <selection activeCell="G21" sqref="G2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ZTI</v>
      </c>
      <c r="D2" s="5" t="str">
        <f>Rekapitulace!G2</f>
        <v>Ubytovací prostory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340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77</v>
      </c>
      <c r="B7" s="23"/>
      <c r="C7" s="24" t="s">
        <v>339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185"/>
      <c r="D8" s="185"/>
      <c r="E8" s="186"/>
      <c r="F8" s="13" t="s">
        <v>12</v>
      </c>
      <c r="G8" s="28"/>
    </row>
    <row r="9" spans="1:57" x14ac:dyDescent="0.2">
      <c r="A9" s="27" t="s">
        <v>13</v>
      </c>
      <c r="B9" s="13"/>
      <c r="C9" s="185">
        <f>Projektant</f>
        <v>0</v>
      </c>
      <c r="D9" s="185"/>
      <c r="E9" s="186"/>
      <c r="F9" s="13"/>
      <c r="G9" s="28"/>
    </row>
    <row r="10" spans="1:57" x14ac:dyDescent="0.2">
      <c r="A10" s="27" t="s">
        <v>14</v>
      </c>
      <c r="B10" s="13"/>
      <c r="C10" s="185"/>
      <c r="D10" s="185"/>
      <c r="E10" s="185"/>
      <c r="F10" s="13"/>
      <c r="G10" s="29"/>
      <c r="H10" s="30"/>
    </row>
    <row r="11" spans="1:57" ht="13.5" customHeight="1" x14ac:dyDescent="0.2">
      <c r="A11" s="27" t="s">
        <v>15</v>
      </c>
      <c r="B11" s="13"/>
      <c r="C11" s="185"/>
      <c r="D11" s="185"/>
      <c r="E11" s="185"/>
      <c r="F11" s="13" t="s">
        <v>16</v>
      </c>
      <c r="G11" s="29" t="s">
        <v>77</v>
      </c>
      <c r="BA11" s="31"/>
      <c r="BB11" s="31"/>
      <c r="BC11" s="31"/>
      <c r="BD11" s="31"/>
      <c r="BE11" s="31"/>
    </row>
    <row r="12" spans="1:57" ht="12.75" customHeight="1" x14ac:dyDescent="0.2">
      <c r="A12" s="32" t="s">
        <v>17</v>
      </c>
      <c r="B12" s="10"/>
      <c r="C12" s="187"/>
      <c r="D12" s="187"/>
      <c r="E12" s="187"/>
      <c r="F12" s="33" t="s">
        <v>18</v>
      </c>
      <c r="G12" s="34"/>
    </row>
    <row r="13" spans="1:57" ht="28.5" customHeight="1" thickBot="1" x14ac:dyDescent="0.25">
      <c r="A13" s="35" t="s">
        <v>19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20</v>
      </c>
      <c r="B14" s="40"/>
      <c r="C14" s="41"/>
      <c r="D14" s="42" t="s">
        <v>21</v>
      </c>
      <c r="E14" s="43"/>
      <c r="F14" s="43"/>
      <c r="G14" s="41"/>
    </row>
    <row r="15" spans="1:57" ht="15.95" customHeight="1" x14ac:dyDescent="0.2">
      <c r="A15" s="44"/>
      <c r="B15" s="45" t="s">
        <v>22</v>
      </c>
      <c r="C15" s="46">
        <f>HSV</f>
        <v>0</v>
      </c>
      <c r="D15" s="47"/>
      <c r="E15" s="48"/>
      <c r="F15" s="49"/>
      <c r="G15" s="46"/>
    </row>
    <row r="16" spans="1:57" ht="15.95" customHeight="1" x14ac:dyDescent="0.2">
      <c r="A16" s="44" t="s">
        <v>23</v>
      </c>
      <c r="B16" s="45" t="s">
        <v>24</v>
      </c>
      <c r="C16" s="46">
        <f>PSV</f>
        <v>0</v>
      </c>
      <c r="D16" s="9"/>
      <c r="E16" s="50"/>
      <c r="F16" s="51"/>
      <c r="G16" s="46"/>
    </row>
    <row r="17" spans="1:7" ht="15.95" customHeight="1" x14ac:dyDescent="0.2">
      <c r="A17" s="44" t="s">
        <v>25</v>
      </c>
      <c r="B17" s="45" t="s">
        <v>26</v>
      </c>
      <c r="C17" s="46">
        <f>Mont</f>
        <v>0</v>
      </c>
      <c r="D17" s="9"/>
      <c r="E17" s="50"/>
      <c r="F17" s="51"/>
      <c r="G17" s="46"/>
    </row>
    <row r="18" spans="1:7" ht="15.95" customHeight="1" x14ac:dyDescent="0.2">
      <c r="A18" s="52" t="s">
        <v>27</v>
      </c>
      <c r="B18" s="53" t="s">
        <v>28</v>
      </c>
      <c r="C18" s="46">
        <f>Dodavka</f>
        <v>0</v>
      </c>
      <c r="D18" s="9"/>
      <c r="E18" s="50"/>
      <c r="F18" s="51"/>
      <c r="G18" s="46"/>
    </row>
    <row r="19" spans="1:7" ht="15.95" customHeight="1" x14ac:dyDescent="0.2">
      <c r="A19" s="54" t="s">
        <v>29</v>
      </c>
      <c r="B19" s="45"/>
      <c r="C19" s="46">
        <f>SUM(C15:C18)</f>
        <v>0</v>
      </c>
      <c r="D19" s="9"/>
      <c r="E19" s="50"/>
      <c r="F19" s="51"/>
      <c r="G19" s="46"/>
    </row>
    <row r="20" spans="1:7" ht="15.95" customHeight="1" x14ac:dyDescent="0.2">
      <c r="A20" s="54"/>
      <c r="B20" s="45"/>
      <c r="C20" s="46"/>
      <c r="D20" s="9"/>
      <c r="E20" s="50"/>
      <c r="F20" s="51"/>
      <c r="G20" s="46"/>
    </row>
    <row r="21" spans="1:7" ht="15.95" customHeight="1" x14ac:dyDescent="0.2">
      <c r="A21" s="54" t="s">
        <v>30</v>
      </c>
      <c r="B21" s="45"/>
      <c r="C21" s="46">
        <f>HZS</f>
        <v>0</v>
      </c>
      <c r="D21" s="9"/>
      <c r="E21" s="50"/>
      <c r="F21" s="51"/>
      <c r="G21" s="46"/>
    </row>
    <row r="22" spans="1:7" ht="15.95" customHeight="1" x14ac:dyDescent="0.2">
      <c r="A22" s="55" t="s">
        <v>31</v>
      </c>
      <c r="B22" s="56"/>
      <c r="C22" s="46">
        <f>C19+C21</f>
        <v>0</v>
      </c>
      <c r="D22" s="9" t="s">
        <v>32</v>
      </c>
      <c r="E22" s="50"/>
      <c r="F22" s="51"/>
      <c r="G22" s="46">
        <f>G23-SUM(G15:G21)</f>
        <v>0</v>
      </c>
    </row>
    <row r="23" spans="1:7" ht="15.95" customHeight="1" thickBot="1" x14ac:dyDescent="0.25">
      <c r="A23" s="188" t="s">
        <v>33</v>
      </c>
      <c r="B23" s="189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 x14ac:dyDescent="0.2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 x14ac:dyDescent="0.2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 x14ac:dyDescent="0.2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42</v>
      </c>
      <c r="B30" s="74"/>
      <c r="C30" s="75">
        <v>21</v>
      </c>
      <c r="D30" s="74" t="s">
        <v>43</v>
      </c>
      <c r="E30" s="76"/>
      <c r="F30" s="190">
        <f>C23-F32</f>
        <v>0</v>
      </c>
      <c r="G30" s="191"/>
    </row>
    <row r="31" spans="1:7" x14ac:dyDescent="0.2">
      <c r="A31" s="73" t="s">
        <v>44</v>
      </c>
      <c r="B31" s="74"/>
      <c r="C31" s="75">
        <f>SazbaDPH1</f>
        <v>21</v>
      </c>
      <c r="D31" s="74" t="s">
        <v>45</v>
      </c>
      <c r="E31" s="76"/>
      <c r="F31" s="190">
        <f>ROUND(PRODUCT(F30,C31/100),0)</f>
        <v>0</v>
      </c>
      <c r="G31" s="191"/>
    </row>
    <row r="32" spans="1:7" x14ac:dyDescent="0.2">
      <c r="A32" s="73" t="s">
        <v>42</v>
      </c>
      <c r="B32" s="74"/>
      <c r="C32" s="75">
        <v>0</v>
      </c>
      <c r="D32" s="74" t="s">
        <v>45</v>
      </c>
      <c r="E32" s="76"/>
      <c r="F32" s="190">
        <v>0</v>
      </c>
      <c r="G32" s="191"/>
    </row>
    <row r="33" spans="1:8" x14ac:dyDescent="0.2">
      <c r="A33" s="73" t="s">
        <v>44</v>
      </c>
      <c r="B33" s="77"/>
      <c r="C33" s="78">
        <f>SazbaDPH2</f>
        <v>0</v>
      </c>
      <c r="D33" s="74" t="s">
        <v>45</v>
      </c>
      <c r="E33" s="51"/>
      <c r="F33" s="190">
        <f>ROUND(PRODUCT(F32,C33/100),0)</f>
        <v>0</v>
      </c>
      <c r="G33" s="191"/>
    </row>
    <row r="34" spans="1:8" s="82" customFormat="1" ht="19.5" customHeight="1" thickBot="1" x14ac:dyDescent="0.3">
      <c r="A34" s="79" t="s">
        <v>46</v>
      </c>
      <c r="B34" s="80"/>
      <c r="C34" s="80"/>
      <c r="D34" s="80"/>
      <c r="E34" s="81"/>
      <c r="F34" s="192">
        <f>ROUND(SUM(F30:F33),0)</f>
        <v>0</v>
      </c>
      <c r="G34" s="193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184"/>
      <c r="C37" s="184"/>
      <c r="D37" s="184"/>
      <c r="E37" s="184"/>
      <c r="F37" s="184"/>
      <c r="G37" s="184"/>
      <c r="H37" t="s">
        <v>5</v>
      </c>
    </row>
    <row r="38" spans="1:8" ht="12.75" customHeight="1" x14ac:dyDescent="0.2">
      <c r="A38" s="83"/>
      <c r="B38" s="184"/>
      <c r="C38" s="184"/>
      <c r="D38" s="184"/>
      <c r="E38" s="184"/>
      <c r="F38" s="184"/>
      <c r="G38" s="184"/>
      <c r="H38" t="s">
        <v>5</v>
      </c>
    </row>
    <row r="39" spans="1:8" x14ac:dyDescent="0.2">
      <c r="A39" s="83"/>
      <c r="B39" s="184"/>
      <c r="C39" s="184"/>
      <c r="D39" s="184"/>
      <c r="E39" s="184"/>
      <c r="F39" s="184"/>
      <c r="G39" s="184"/>
      <c r="H39" t="s">
        <v>5</v>
      </c>
    </row>
    <row r="40" spans="1:8" x14ac:dyDescent="0.2">
      <c r="A40" s="83"/>
      <c r="B40" s="184"/>
      <c r="C40" s="184"/>
      <c r="D40" s="184"/>
      <c r="E40" s="184"/>
      <c r="F40" s="184"/>
      <c r="G40" s="184"/>
      <c r="H40" t="s">
        <v>5</v>
      </c>
    </row>
    <row r="41" spans="1:8" x14ac:dyDescent="0.2">
      <c r="A41" s="83"/>
      <c r="B41" s="184"/>
      <c r="C41" s="184"/>
      <c r="D41" s="184"/>
      <c r="E41" s="184"/>
      <c r="F41" s="184"/>
      <c r="G41" s="184"/>
      <c r="H41" t="s">
        <v>5</v>
      </c>
    </row>
    <row r="42" spans="1:8" x14ac:dyDescent="0.2">
      <c r="A42" s="83"/>
      <c r="B42" s="184"/>
      <c r="C42" s="184"/>
      <c r="D42" s="184"/>
      <c r="E42" s="184"/>
      <c r="F42" s="184"/>
      <c r="G42" s="184"/>
      <c r="H42" t="s">
        <v>5</v>
      </c>
    </row>
    <row r="43" spans="1:8" x14ac:dyDescent="0.2">
      <c r="A43" s="83"/>
      <c r="B43" s="184"/>
      <c r="C43" s="184"/>
      <c r="D43" s="184"/>
      <c r="E43" s="184"/>
      <c r="F43" s="184"/>
      <c r="G43" s="184"/>
      <c r="H43" t="s">
        <v>5</v>
      </c>
    </row>
    <row r="44" spans="1:8" x14ac:dyDescent="0.2">
      <c r="A44" s="83"/>
      <c r="B44" s="184"/>
      <c r="C44" s="184"/>
      <c r="D44" s="184"/>
      <c r="E44" s="184"/>
      <c r="F44" s="184"/>
      <c r="G44" s="184"/>
      <c r="H44" t="s">
        <v>5</v>
      </c>
    </row>
    <row r="45" spans="1:8" ht="0.75" customHeight="1" x14ac:dyDescent="0.2">
      <c r="A45" s="83"/>
      <c r="B45" s="184"/>
      <c r="C45" s="184"/>
      <c r="D45" s="184"/>
      <c r="E45" s="184"/>
      <c r="F45" s="184"/>
      <c r="G45" s="184"/>
      <c r="H45" t="s">
        <v>5</v>
      </c>
    </row>
    <row r="46" spans="1:8" x14ac:dyDescent="0.2">
      <c r="B46" s="183"/>
      <c r="C46" s="183"/>
      <c r="D46" s="183"/>
      <c r="E46" s="183"/>
      <c r="F46" s="183"/>
      <c r="G46" s="183"/>
    </row>
    <row r="47" spans="1:8" x14ac:dyDescent="0.2">
      <c r="B47" s="183"/>
      <c r="C47" s="183"/>
      <c r="D47" s="183"/>
      <c r="E47" s="183"/>
      <c r="F47" s="183"/>
      <c r="G47" s="183"/>
    </row>
    <row r="48" spans="1:8" x14ac:dyDescent="0.2">
      <c r="B48" s="183"/>
      <c r="C48" s="183"/>
      <c r="D48" s="183"/>
      <c r="E48" s="183"/>
      <c r="F48" s="183"/>
      <c r="G48" s="183"/>
    </row>
    <row r="49" spans="2:7" x14ac:dyDescent="0.2">
      <c r="B49" s="183"/>
      <c r="C49" s="183"/>
      <c r="D49" s="183"/>
      <c r="E49" s="183"/>
      <c r="F49" s="183"/>
      <c r="G49" s="183"/>
    </row>
    <row r="50" spans="2:7" x14ac:dyDescent="0.2">
      <c r="B50" s="183"/>
      <c r="C50" s="183"/>
      <c r="D50" s="183"/>
      <c r="E50" s="183"/>
      <c r="F50" s="183"/>
      <c r="G50" s="183"/>
    </row>
    <row r="51" spans="2:7" x14ac:dyDescent="0.2">
      <c r="B51" s="183"/>
      <c r="C51" s="183"/>
      <c r="D51" s="183"/>
      <c r="E51" s="183"/>
      <c r="F51" s="183"/>
      <c r="G51" s="183"/>
    </row>
    <row r="52" spans="2:7" x14ac:dyDescent="0.2">
      <c r="B52" s="183"/>
      <c r="C52" s="183"/>
      <c r="D52" s="183"/>
      <c r="E52" s="183"/>
      <c r="F52" s="183"/>
      <c r="G52" s="183"/>
    </row>
    <row r="53" spans="2:7" x14ac:dyDescent="0.2">
      <c r="B53" s="183"/>
      <c r="C53" s="183"/>
      <c r="D53" s="183"/>
      <c r="E53" s="183"/>
      <c r="F53" s="183"/>
      <c r="G53" s="183"/>
    </row>
    <row r="54" spans="2:7" x14ac:dyDescent="0.2">
      <c r="B54" s="183"/>
      <c r="C54" s="183"/>
      <c r="D54" s="183"/>
      <c r="E54" s="183"/>
      <c r="F54" s="183"/>
      <c r="G54" s="183"/>
    </row>
    <row r="55" spans="2:7" x14ac:dyDescent="0.2">
      <c r="B55" s="183"/>
      <c r="C55" s="183"/>
      <c r="D55" s="183"/>
      <c r="E55" s="183"/>
      <c r="F55" s="183"/>
      <c r="G55" s="183"/>
    </row>
  </sheetData>
  <sheetProtection algorithmName="SHA-512" hashValue="5ELdJRxcAwQKFAtEuPUVpkI5IiylLZDzu82EoK0Ol06W8qrUD4wEyFEuLFcR3McLmCsFaXYpRg+QnEijAyN2SQ==" saltValue="7dGZP9gKVFASFB+YcPuxDw==" spinCount="100000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E84DB-E4AA-4CF7-9C4D-E6D8DE8DC7BA}">
  <sheetPr codeName="List31"/>
  <dimension ref="A1:IV73"/>
  <sheetViews>
    <sheetView workbookViewId="0">
      <selection activeCell="G13" sqref="G1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194" t="s">
        <v>48</v>
      </c>
      <c r="B1" s="195"/>
      <c r="C1" s="84" t="str">
        <f>CONCATENATE(cislostavby," ",nazevstavby)</f>
        <v>20514011-4 Stavební úpravy a modernizace IVUC Astorka</v>
      </c>
      <c r="D1" s="85"/>
      <c r="E1" s="86"/>
      <c r="F1" s="85"/>
      <c r="G1" s="87" t="s">
        <v>49</v>
      </c>
      <c r="H1" s="88" t="s">
        <v>342</v>
      </c>
      <c r="I1" s="89"/>
    </row>
    <row r="2" spans="1:256" ht="13.5" thickBot="1" x14ac:dyDescent="0.25">
      <c r="A2" s="196" t="s">
        <v>50</v>
      </c>
      <c r="B2" s="197"/>
      <c r="C2" s="90" t="str">
        <f>CONCATENATE(cisloobjektu," ",nazevobjektu)</f>
        <v>D141A SO 01-Modernizace ubytovací části</v>
      </c>
      <c r="D2" s="91"/>
      <c r="E2" s="92"/>
      <c r="F2" s="91"/>
      <c r="G2" s="198" t="s">
        <v>341</v>
      </c>
      <c r="H2" s="199"/>
      <c r="I2" s="200"/>
    </row>
    <row r="3" spans="1:256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256" ht="19.5" customHeight="1" x14ac:dyDescent="0.25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256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256" ht="13.5" thickBot="1" x14ac:dyDescent="0.25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30</v>
      </c>
    </row>
    <row r="7" spans="1:256" x14ac:dyDescent="0.2">
      <c r="A7" s="179" t="str">
        <f>Položky!B7</f>
        <v>63</v>
      </c>
      <c r="B7" s="101" t="str">
        <f>Položky!C7</f>
        <v>Podlahy a podlahové konstrukce</v>
      </c>
      <c r="C7" s="56"/>
      <c r="D7" s="102"/>
      <c r="E7" s="180">
        <f>Položky!BA16</f>
        <v>0</v>
      </c>
      <c r="F7" s="181">
        <f>Položky!BB16</f>
        <v>0</v>
      </c>
      <c r="G7" s="181">
        <f>Položky!BC16</f>
        <v>0</v>
      </c>
      <c r="H7" s="181">
        <f>Položky!BD16</f>
        <v>0</v>
      </c>
      <c r="I7" s="182">
        <f>Položky!BE16</f>
        <v>0</v>
      </c>
    </row>
    <row r="8" spans="1:256" x14ac:dyDescent="0.2">
      <c r="A8" s="179" t="str">
        <f>Položky!B17</f>
        <v>9</v>
      </c>
      <c r="B8" s="101" t="str">
        <f>Položky!C17</f>
        <v>Ostatní konstrukce, bourání</v>
      </c>
      <c r="C8" s="56"/>
      <c r="D8" s="102"/>
      <c r="E8" s="180">
        <f>Položky!BA24</f>
        <v>0</v>
      </c>
      <c r="F8" s="181">
        <f>Položky!BB24</f>
        <v>0</v>
      </c>
      <c r="G8" s="181">
        <f>Položky!BC24</f>
        <v>0</v>
      </c>
      <c r="H8" s="181">
        <f>Položky!BD24</f>
        <v>0</v>
      </c>
      <c r="I8" s="182">
        <f>Položky!BE24</f>
        <v>0</v>
      </c>
    </row>
    <row r="9" spans="1:256" x14ac:dyDescent="0.2">
      <c r="A9" s="179" t="str">
        <f>Položky!B25</f>
        <v>96</v>
      </c>
      <c r="B9" s="101" t="str">
        <f>Položky!C25</f>
        <v>Bourání konstrukcí</v>
      </c>
      <c r="C9" s="56"/>
      <c r="D9" s="102"/>
      <c r="E9" s="180">
        <f>Položky!BA35</f>
        <v>0</v>
      </c>
      <c r="F9" s="181">
        <f>Položky!BB35</f>
        <v>0</v>
      </c>
      <c r="G9" s="181">
        <f>Položky!BC35</f>
        <v>0</v>
      </c>
      <c r="H9" s="181">
        <f>Položky!BD35</f>
        <v>0</v>
      </c>
      <c r="I9" s="182">
        <f>Položky!BE35</f>
        <v>0</v>
      </c>
    </row>
    <row r="10" spans="1:256" x14ac:dyDescent="0.2">
      <c r="A10" s="179" t="str">
        <f>Položky!B36</f>
        <v>97</v>
      </c>
      <c r="B10" s="101" t="str">
        <f>Položky!C36</f>
        <v>Prorážení otvorů</v>
      </c>
      <c r="C10" s="56"/>
      <c r="D10" s="102"/>
      <c r="E10" s="180">
        <f>Položky!BA39</f>
        <v>0</v>
      </c>
      <c r="F10" s="181">
        <f>Položky!BB39</f>
        <v>0</v>
      </c>
      <c r="G10" s="181">
        <f>Položky!BC39</f>
        <v>0</v>
      </c>
      <c r="H10" s="181">
        <f>Položky!BD39</f>
        <v>0</v>
      </c>
      <c r="I10" s="182">
        <f>Položky!BE39</f>
        <v>0</v>
      </c>
    </row>
    <row r="11" spans="1:256" x14ac:dyDescent="0.2">
      <c r="A11" s="179" t="str">
        <f>Položky!B40</f>
        <v>99</v>
      </c>
      <c r="B11" s="101" t="str">
        <f>Položky!C40</f>
        <v>Staveništní přesun hmot</v>
      </c>
      <c r="C11" s="56"/>
      <c r="D11" s="102"/>
      <c r="E11" s="180">
        <f>Položky!BA43</f>
        <v>0</v>
      </c>
      <c r="F11" s="181">
        <f>Položky!BB43</f>
        <v>0</v>
      </c>
      <c r="G11" s="181">
        <f>Položky!BC43</f>
        <v>0</v>
      </c>
      <c r="H11" s="181">
        <f>Položky!BD43</f>
        <v>0</v>
      </c>
      <c r="I11" s="182">
        <f>Položky!BE43</f>
        <v>0</v>
      </c>
    </row>
    <row r="12" spans="1:256" x14ac:dyDescent="0.2">
      <c r="A12" s="179" t="str">
        <f>Položky!B44</f>
        <v>721</v>
      </c>
      <c r="B12" s="101" t="str">
        <f>Položky!C44</f>
        <v>Vnitřní kanalizace</v>
      </c>
      <c r="C12" s="56"/>
      <c r="D12" s="102"/>
      <c r="E12" s="180">
        <f>Položky!BA68</f>
        <v>0</v>
      </c>
      <c r="F12" s="181">
        <f>Položky!BB68</f>
        <v>0</v>
      </c>
      <c r="G12" s="181">
        <f>Položky!BC68</f>
        <v>0</v>
      </c>
      <c r="H12" s="181">
        <f>Položky!BD68</f>
        <v>0</v>
      </c>
      <c r="I12" s="182">
        <f>Položky!BE68</f>
        <v>0</v>
      </c>
    </row>
    <row r="13" spans="1:256" x14ac:dyDescent="0.2">
      <c r="A13" s="179" t="str">
        <f>Položky!B69</f>
        <v>722</v>
      </c>
      <c r="B13" s="101" t="str">
        <f>Položky!C69</f>
        <v>Vnitřní vodovod</v>
      </c>
      <c r="C13" s="56"/>
      <c r="D13" s="102"/>
      <c r="E13" s="180">
        <f>Položky!BA87</f>
        <v>0</v>
      </c>
      <c r="F13" s="181">
        <f>Položky!BB87</f>
        <v>0</v>
      </c>
      <c r="G13" s="181">
        <f>Položky!BC87</f>
        <v>0</v>
      </c>
      <c r="H13" s="181">
        <f>Položky!BD87</f>
        <v>0</v>
      </c>
      <c r="I13" s="182">
        <f>Položky!BE87</f>
        <v>0</v>
      </c>
    </row>
    <row r="14" spans="1:256" x14ac:dyDescent="0.2">
      <c r="A14" s="179" t="str">
        <f>Položky!B88</f>
        <v>725</v>
      </c>
      <c r="B14" s="101" t="str">
        <f>Položky!C88</f>
        <v>Zařizovací předměty</v>
      </c>
      <c r="C14" s="56"/>
      <c r="D14" s="102"/>
      <c r="E14" s="180">
        <f>Položky!BA247</f>
        <v>0</v>
      </c>
      <c r="F14" s="181">
        <f>Položky!BB247</f>
        <v>0</v>
      </c>
      <c r="G14" s="181">
        <f>Položky!BC247</f>
        <v>0</v>
      </c>
      <c r="H14" s="181">
        <f>Položky!BD247</f>
        <v>0</v>
      </c>
      <c r="I14" s="182">
        <f>Položky!BE247</f>
        <v>0</v>
      </c>
    </row>
    <row r="15" spans="1:256" ht="13.5" thickBot="1" x14ac:dyDescent="0.25">
      <c r="A15" s="179" t="str">
        <f>Položky!B248</f>
        <v>D96</v>
      </c>
      <c r="B15" s="101" t="str">
        <f>Položky!C248</f>
        <v>Přesuny suti a vybouraných hmot</v>
      </c>
      <c r="C15" s="56"/>
      <c r="D15" s="102"/>
      <c r="E15" s="180">
        <f>Položky!BA257</f>
        <v>0</v>
      </c>
      <c r="F15" s="181">
        <f>Položky!BB257</f>
        <v>0</v>
      </c>
      <c r="G15" s="181">
        <f>Položky!BC257</f>
        <v>0</v>
      </c>
      <c r="H15" s="181">
        <f>Položky!BD257</f>
        <v>0</v>
      </c>
      <c r="I15" s="182">
        <f>Položky!BE257</f>
        <v>0</v>
      </c>
    </row>
    <row r="16" spans="1:256" ht="13.5" thickBot="1" x14ac:dyDescent="0.25">
      <c r="A16" s="103"/>
      <c r="B16" s="104" t="s">
        <v>57</v>
      </c>
      <c r="C16" s="104"/>
      <c r="D16" s="105"/>
      <c r="E16" s="106">
        <f>SUM(E7:E15)</f>
        <v>0</v>
      </c>
      <c r="F16" s="107">
        <f>SUM(F7:F15)</f>
        <v>0</v>
      </c>
      <c r="G16" s="107">
        <f>SUM(G7:G15)</f>
        <v>0</v>
      </c>
      <c r="H16" s="107">
        <f>SUM(H7:H15)</f>
        <v>0</v>
      </c>
      <c r="I16" s="108">
        <f>SUM(I7:I15)</f>
        <v>0</v>
      </c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  <c r="BX16" s="109"/>
      <c r="BY16" s="109"/>
      <c r="BZ16" s="109"/>
      <c r="CA16" s="109"/>
      <c r="CB16" s="109"/>
      <c r="CC16" s="109"/>
      <c r="CD16" s="109"/>
      <c r="CE16" s="109"/>
      <c r="CF16" s="109"/>
      <c r="CG16" s="109"/>
      <c r="CH16" s="109"/>
      <c r="CI16" s="109"/>
      <c r="CJ16" s="109"/>
      <c r="CK16" s="109"/>
      <c r="CL16" s="109"/>
      <c r="CM16" s="109"/>
      <c r="CN16" s="109"/>
      <c r="CO16" s="109"/>
      <c r="CP16" s="109"/>
      <c r="CQ16" s="109"/>
      <c r="CR16" s="109"/>
      <c r="CS16" s="109"/>
      <c r="CT16" s="109"/>
      <c r="CU16" s="109"/>
      <c r="CV16" s="109"/>
      <c r="CW16" s="109"/>
      <c r="CX16" s="109"/>
      <c r="CY16" s="109"/>
      <c r="CZ16" s="109"/>
      <c r="DA16" s="109"/>
      <c r="DB16" s="109"/>
      <c r="DC16" s="109"/>
      <c r="DD16" s="109"/>
      <c r="DE16" s="109"/>
      <c r="DF16" s="109"/>
      <c r="DG16" s="109"/>
      <c r="DH16" s="109"/>
      <c r="DI16" s="109"/>
      <c r="DJ16" s="109"/>
      <c r="DK16" s="109"/>
      <c r="DL16" s="109"/>
      <c r="DM16" s="109"/>
      <c r="DN16" s="109"/>
      <c r="DO16" s="109"/>
      <c r="DP16" s="109"/>
      <c r="DQ16" s="109"/>
      <c r="DR16" s="109"/>
      <c r="DS16" s="109"/>
      <c r="DT16" s="109"/>
      <c r="DU16" s="109"/>
      <c r="DV16" s="109"/>
      <c r="DW16" s="109"/>
      <c r="DX16" s="109"/>
      <c r="DY16" s="109"/>
      <c r="DZ16" s="109"/>
      <c r="EA16" s="109"/>
      <c r="EB16" s="109"/>
      <c r="EC16" s="109"/>
      <c r="ED16" s="109"/>
      <c r="EE16" s="109"/>
      <c r="EF16" s="109"/>
      <c r="EG16" s="109"/>
      <c r="EH16" s="109"/>
      <c r="EI16" s="109"/>
      <c r="EJ16" s="109"/>
      <c r="EK16" s="109"/>
      <c r="EL16" s="109"/>
      <c r="EM16" s="109"/>
      <c r="EN16" s="109"/>
      <c r="EO16" s="109"/>
      <c r="EP16" s="109"/>
      <c r="EQ16" s="109"/>
      <c r="ER16" s="109"/>
      <c r="ES16" s="109"/>
      <c r="ET16" s="109"/>
      <c r="EU16" s="109"/>
      <c r="EV16" s="109"/>
      <c r="EW16" s="109"/>
      <c r="EX16" s="109"/>
      <c r="EY16" s="109"/>
      <c r="EZ16" s="109"/>
      <c r="FA16" s="109"/>
      <c r="FB16" s="109"/>
      <c r="FC16" s="109"/>
      <c r="FD16" s="109"/>
      <c r="FE16" s="109"/>
      <c r="FF16" s="109"/>
      <c r="FG16" s="109"/>
      <c r="FH16" s="109"/>
      <c r="FI16" s="109"/>
      <c r="FJ16" s="109"/>
      <c r="FK16" s="109"/>
      <c r="FL16" s="109"/>
      <c r="FM16" s="109"/>
      <c r="FN16" s="109"/>
      <c r="FO16" s="109"/>
      <c r="FP16" s="109"/>
      <c r="FQ16" s="109"/>
      <c r="FR16" s="109"/>
      <c r="FS16" s="109"/>
      <c r="FT16" s="109"/>
      <c r="FU16" s="109"/>
      <c r="FV16" s="109"/>
      <c r="FW16" s="109"/>
      <c r="FX16" s="109"/>
      <c r="FY16" s="109"/>
      <c r="FZ16" s="109"/>
      <c r="GA16" s="109"/>
      <c r="GB16" s="109"/>
      <c r="GC16" s="109"/>
      <c r="GD16" s="109"/>
      <c r="GE16" s="109"/>
      <c r="GF16" s="109"/>
      <c r="GG16" s="109"/>
      <c r="GH16" s="109"/>
      <c r="GI16" s="109"/>
      <c r="GJ16" s="109"/>
      <c r="GK16" s="109"/>
      <c r="GL16" s="109"/>
      <c r="GM16" s="109"/>
      <c r="GN16" s="109"/>
      <c r="GO16" s="109"/>
      <c r="GP16" s="109"/>
      <c r="GQ16" s="109"/>
      <c r="GR16" s="109"/>
      <c r="GS16" s="109"/>
      <c r="GT16" s="109"/>
      <c r="GU16" s="109"/>
      <c r="GV16" s="109"/>
      <c r="GW16" s="109"/>
      <c r="GX16" s="109"/>
      <c r="GY16" s="109"/>
      <c r="GZ16" s="109"/>
      <c r="HA16" s="109"/>
      <c r="HB16" s="109"/>
      <c r="HC16" s="109"/>
      <c r="HD16" s="109"/>
      <c r="HE16" s="109"/>
      <c r="HF16" s="109"/>
      <c r="HG16" s="109"/>
      <c r="HH16" s="109"/>
      <c r="HI16" s="109"/>
      <c r="HJ16" s="109"/>
      <c r="HK16" s="109"/>
      <c r="HL16" s="109"/>
      <c r="HM16" s="109"/>
      <c r="HN16" s="109"/>
      <c r="HO16" s="109"/>
      <c r="HP16" s="109"/>
      <c r="HQ16" s="109"/>
      <c r="HR16" s="109"/>
      <c r="HS16" s="109"/>
      <c r="HT16" s="109"/>
      <c r="HU16" s="109"/>
      <c r="HV16" s="109"/>
      <c r="HW16" s="109"/>
      <c r="HX16" s="109"/>
      <c r="HY16" s="109"/>
      <c r="HZ16" s="109"/>
      <c r="IA16" s="109"/>
      <c r="IB16" s="109"/>
      <c r="IC16" s="109"/>
      <c r="ID16" s="109"/>
      <c r="IE16" s="109"/>
      <c r="IF16" s="109"/>
      <c r="IG16" s="109"/>
      <c r="IH16" s="109"/>
      <c r="II16" s="109"/>
      <c r="IJ16" s="109"/>
      <c r="IK16" s="109"/>
      <c r="IL16" s="109"/>
      <c r="IM16" s="109"/>
      <c r="IN16" s="109"/>
      <c r="IO16" s="109"/>
      <c r="IP16" s="109"/>
      <c r="IQ16" s="109"/>
      <c r="IR16" s="109"/>
      <c r="IS16" s="109"/>
      <c r="IT16" s="109"/>
      <c r="IU16" s="109"/>
      <c r="IV16" s="109"/>
    </row>
    <row r="17" spans="1:57" x14ac:dyDescent="0.2">
      <c r="A17" s="56"/>
      <c r="B17" s="56"/>
      <c r="C17" s="56"/>
      <c r="D17" s="56"/>
      <c r="E17" s="56"/>
      <c r="F17" s="56"/>
      <c r="G17" s="56"/>
      <c r="H17" s="56"/>
      <c r="I17" s="56"/>
    </row>
    <row r="18" spans="1:57" ht="18" x14ac:dyDescent="0.25">
      <c r="A18" s="94" t="s">
        <v>58</v>
      </c>
      <c r="B18" s="94"/>
      <c r="C18" s="94"/>
      <c r="D18" s="94"/>
      <c r="E18" s="94"/>
      <c r="F18" s="94"/>
      <c r="G18" s="110"/>
      <c r="H18" s="94"/>
      <c r="I18" s="94"/>
      <c r="BA18" s="31"/>
      <c r="BB18" s="31"/>
      <c r="BC18" s="31"/>
      <c r="BD18" s="31"/>
      <c r="BE18" s="31"/>
    </row>
    <row r="19" spans="1:57" ht="13.5" thickBot="1" x14ac:dyDescent="0.25">
      <c r="A19" s="56"/>
      <c r="B19" s="56"/>
      <c r="C19" s="56"/>
      <c r="D19" s="56"/>
      <c r="E19" s="56"/>
      <c r="F19" s="56"/>
      <c r="G19" s="56"/>
      <c r="H19" s="56"/>
      <c r="I19" s="56"/>
    </row>
    <row r="20" spans="1:57" x14ac:dyDescent="0.2">
      <c r="A20" s="61" t="s">
        <v>59</v>
      </c>
      <c r="B20" s="62"/>
      <c r="C20" s="62"/>
      <c r="D20" s="111"/>
      <c r="E20" s="112" t="s">
        <v>60</v>
      </c>
      <c r="F20" s="113" t="s">
        <v>61</v>
      </c>
      <c r="G20" s="114" t="s">
        <v>62</v>
      </c>
      <c r="H20" s="115"/>
      <c r="I20" s="116" t="s">
        <v>60</v>
      </c>
    </row>
    <row r="21" spans="1:57" x14ac:dyDescent="0.2">
      <c r="A21" s="54"/>
      <c r="B21" s="45"/>
      <c r="C21" s="45"/>
      <c r="D21" s="117"/>
      <c r="E21" s="118"/>
      <c r="F21" s="119"/>
      <c r="G21" s="120">
        <f>CHOOSE(BA21+1,HSV+PSV,HSV+PSV+Mont,HSV+PSV+Dodavka+Mont,HSV,PSV,Mont,Dodavka,Mont+Dodavka,0)</f>
        <v>0</v>
      </c>
      <c r="H21" s="121"/>
      <c r="I21" s="122">
        <f>E21+F21*G21/100</f>
        <v>0</v>
      </c>
      <c r="BA21">
        <v>8</v>
      </c>
    </row>
    <row r="22" spans="1:57" ht="13.5" thickBot="1" x14ac:dyDescent="0.25">
      <c r="A22" s="123"/>
      <c r="B22" s="124" t="s">
        <v>63</v>
      </c>
      <c r="C22" s="125"/>
      <c r="D22" s="126"/>
      <c r="E22" s="127"/>
      <c r="F22" s="128"/>
      <c r="G22" s="128"/>
      <c r="H22" s="201">
        <f>SUM(H21:H21)</f>
        <v>0</v>
      </c>
      <c r="I22" s="202"/>
    </row>
    <row r="24" spans="1:57" x14ac:dyDescent="0.2">
      <c r="B24" s="109"/>
      <c r="F24" s="129"/>
      <c r="G24" s="130"/>
      <c r="H24" s="130"/>
      <c r="I24" s="131"/>
    </row>
    <row r="25" spans="1:57" x14ac:dyDescent="0.2">
      <c r="F25" s="129"/>
      <c r="G25" s="130"/>
      <c r="H25" s="130"/>
      <c r="I25" s="131"/>
    </row>
    <row r="26" spans="1:57" x14ac:dyDescent="0.2">
      <c r="F26" s="129"/>
      <c r="G26" s="130"/>
      <c r="H26" s="130"/>
      <c r="I26" s="131"/>
    </row>
    <row r="27" spans="1:57" x14ac:dyDescent="0.2">
      <c r="F27" s="129"/>
      <c r="G27" s="130"/>
      <c r="H27" s="130"/>
      <c r="I27" s="131"/>
    </row>
    <row r="28" spans="1:57" x14ac:dyDescent="0.2">
      <c r="F28" s="129"/>
      <c r="G28" s="130"/>
      <c r="H28" s="130"/>
      <c r="I28" s="131"/>
    </row>
    <row r="29" spans="1:57" x14ac:dyDescent="0.2">
      <c r="F29" s="129"/>
      <c r="G29" s="130"/>
      <c r="H29" s="130"/>
      <c r="I29" s="131"/>
    </row>
    <row r="30" spans="1:57" x14ac:dyDescent="0.2">
      <c r="F30" s="129"/>
      <c r="G30" s="130"/>
      <c r="H30" s="130"/>
      <c r="I30" s="131"/>
    </row>
    <row r="31" spans="1:57" x14ac:dyDescent="0.2">
      <c r="F31" s="129"/>
      <c r="G31" s="130"/>
      <c r="H31" s="130"/>
      <c r="I31" s="131"/>
    </row>
    <row r="32" spans="1:57" x14ac:dyDescent="0.2">
      <c r="F32" s="129"/>
      <c r="G32" s="130"/>
      <c r="H32" s="130"/>
      <c r="I32" s="131"/>
    </row>
    <row r="33" spans="6:9" x14ac:dyDescent="0.2">
      <c r="F33" s="129"/>
      <c r="G33" s="130"/>
      <c r="H33" s="130"/>
      <c r="I33" s="131"/>
    </row>
    <row r="34" spans="6:9" x14ac:dyDescent="0.2">
      <c r="F34" s="129"/>
      <c r="G34" s="130"/>
      <c r="H34" s="130"/>
      <c r="I34" s="131"/>
    </row>
    <row r="35" spans="6:9" x14ac:dyDescent="0.2">
      <c r="F35" s="129"/>
      <c r="G35" s="130"/>
      <c r="H35" s="130"/>
      <c r="I35" s="131"/>
    </row>
    <row r="36" spans="6:9" x14ac:dyDescent="0.2">
      <c r="F36" s="129"/>
      <c r="G36" s="130"/>
      <c r="H36" s="130"/>
      <c r="I36" s="131"/>
    </row>
    <row r="37" spans="6:9" x14ac:dyDescent="0.2">
      <c r="F37" s="129"/>
      <c r="G37" s="130"/>
      <c r="H37" s="130"/>
      <c r="I37" s="131"/>
    </row>
    <row r="38" spans="6:9" x14ac:dyDescent="0.2">
      <c r="F38" s="129"/>
      <c r="G38" s="130"/>
      <c r="H38" s="130"/>
      <c r="I38" s="131"/>
    </row>
    <row r="39" spans="6:9" x14ac:dyDescent="0.2">
      <c r="F39" s="129"/>
      <c r="G39" s="130"/>
      <c r="H39" s="130"/>
      <c r="I39" s="131"/>
    </row>
    <row r="40" spans="6:9" x14ac:dyDescent="0.2">
      <c r="F40" s="129"/>
      <c r="G40" s="130"/>
      <c r="H40" s="130"/>
      <c r="I40" s="131"/>
    </row>
    <row r="41" spans="6:9" x14ac:dyDescent="0.2">
      <c r="F41" s="129"/>
      <c r="G41" s="130"/>
      <c r="H41" s="130"/>
      <c r="I41" s="131"/>
    </row>
    <row r="42" spans="6:9" x14ac:dyDescent="0.2">
      <c r="F42" s="129"/>
      <c r="G42" s="130"/>
      <c r="H42" s="130"/>
      <c r="I42" s="131"/>
    </row>
    <row r="43" spans="6:9" x14ac:dyDescent="0.2">
      <c r="F43" s="129"/>
      <c r="G43" s="130"/>
      <c r="H43" s="130"/>
      <c r="I43" s="131"/>
    </row>
    <row r="44" spans="6:9" x14ac:dyDescent="0.2">
      <c r="F44" s="129"/>
      <c r="G44" s="130"/>
      <c r="H44" s="130"/>
      <c r="I44" s="131"/>
    </row>
    <row r="45" spans="6:9" x14ac:dyDescent="0.2">
      <c r="F45" s="129"/>
      <c r="G45" s="130"/>
      <c r="H45" s="130"/>
      <c r="I45" s="131"/>
    </row>
    <row r="46" spans="6:9" x14ac:dyDescent="0.2">
      <c r="F46" s="129"/>
      <c r="G46" s="130"/>
      <c r="H46" s="130"/>
      <c r="I46" s="131"/>
    </row>
    <row r="47" spans="6:9" x14ac:dyDescent="0.2">
      <c r="F47" s="129"/>
      <c r="G47" s="130"/>
      <c r="H47" s="130"/>
      <c r="I47" s="131"/>
    </row>
    <row r="48" spans="6:9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  <row r="70" spans="6:9" x14ac:dyDescent="0.2">
      <c r="F70" s="129"/>
      <c r="G70" s="130"/>
      <c r="H70" s="130"/>
      <c r="I70" s="131"/>
    </row>
    <row r="71" spans="6:9" x14ac:dyDescent="0.2">
      <c r="F71" s="129"/>
      <c r="G71" s="130"/>
      <c r="H71" s="130"/>
      <c r="I71" s="131"/>
    </row>
    <row r="72" spans="6:9" x14ac:dyDescent="0.2">
      <c r="F72" s="129"/>
      <c r="G72" s="130"/>
      <c r="H72" s="130"/>
      <c r="I72" s="131"/>
    </row>
    <row r="73" spans="6:9" x14ac:dyDescent="0.2">
      <c r="F73" s="129"/>
      <c r="G73" s="130"/>
      <c r="H73" s="130"/>
      <c r="I73" s="131"/>
    </row>
  </sheetData>
  <sheetProtection algorithmName="SHA-512" hashValue="lzXjhr8n+S+CVy5W+wyqhTJT4Nk/JlRqe3jynRheFQAVAQBLyk0iwmFUTTho7Z9b/Cuzy6IDrDEJTRIxen9AFw==" saltValue="8LZWZEpZ6Tyvpeql4MRnUg==" spinCount="100000" sheet="1" objects="1" scenarios="1"/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C0063-66AB-4AAC-BF83-0F8F58B00DE8}">
  <sheetPr codeName="List2"/>
  <dimension ref="A1:CZ318"/>
  <sheetViews>
    <sheetView showGridLines="0" showZeros="0" tabSelected="1" topLeftCell="A226" zoomScaleNormal="100" workbookViewId="0">
      <selection activeCell="E245" sqref="E245:F245"/>
    </sheetView>
  </sheetViews>
  <sheetFormatPr defaultColWidth="9.140625" defaultRowHeight="12.75" x14ac:dyDescent="0.2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5" customWidth="1"/>
    <col min="6" max="6" width="9.85546875" style="132" customWidth="1"/>
    <col min="7" max="7" width="13.85546875" style="132" customWidth="1"/>
    <col min="8" max="11" width="9.140625" style="132"/>
    <col min="12" max="12" width="75.5703125" style="132" customWidth="1"/>
    <col min="13" max="13" width="45.425781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5703125" style="132" customWidth="1"/>
    <col min="269" max="269" width="45.425781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5703125" style="132" customWidth="1"/>
    <col min="525" max="525" width="45.425781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5703125" style="132" customWidth="1"/>
    <col min="781" max="781" width="45.425781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5703125" style="132" customWidth="1"/>
    <col min="1037" max="1037" width="45.425781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5703125" style="132" customWidth="1"/>
    <col min="1293" max="1293" width="45.425781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5703125" style="132" customWidth="1"/>
    <col min="1549" max="1549" width="45.425781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5703125" style="132" customWidth="1"/>
    <col min="1805" max="1805" width="45.425781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5703125" style="132" customWidth="1"/>
    <col min="2061" max="2061" width="45.425781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5703125" style="132" customWidth="1"/>
    <col min="2317" max="2317" width="45.425781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5703125" style="132" customWidth="1"/>
    <col min="2573" max="2573" width="45.425781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5703125" style="132" customWidth="1"/>
    <col min="2829" max="2829" width="45.425781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5703125" style="132" customWidth="1"/>
    <col min="3085" max="3085" width="45.425781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5703125" style="132" customWidth="1"/>
    <col min="3341" max="3341" width="45.425781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5703125" style="132" customWidth="1"/>
    <col min="3597" max="3597" width="45.425781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5703125" style="132" customWidth="1"/>
    <col min="3853" max="3853" width="45.425781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5703125" style="132" customWidth="1"/>
    <col min="4109" max="4109" width="45.425781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5703125" style="132" customWidth="1"/>
    <col min="4365" max="4365" width="45.425781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5703125" style="132" customWidth="1"/>
    <col min="4621" max="4621" width="45.425781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5703125" style="132" customWidth="1"/>
    <col min="4877" max="4877" width="45.425781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5703125" style="132" customWidth="1"/>
    <col min="5133" max="5133" width="45.425781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5703125" style="132" customWidth="1"/>
    <col min="5389" max="5389" width="45.425781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5703125" style="132" customWidth="1"/>
    <col min="5645" max="5645" width="45.425781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5703125" style="132" customWidth="1"/>
    <col min="5901" max="5901" width="45.425781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5703125" style="132" customWidth="1"/>
    <col min="6157" max="6157" width="45.425781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5703125" style="132" customWidth="1"/>
    <col min="6413" max="6413" width="45.425781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5703125" style="132" customWidth="1"/>
    <col min="6669" max="6669" width="45.425781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5703125" style="132" customWidth="1"/>
    <col min="6925" max="6925" width="45.425781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5703125" style="132" customWidth="1"/>
    <col min="7181" max="7181" width="45.425781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5703125" style="132" customWidth="1"/>
    <col min="7437" max="7437" width="45.425781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5703125" style="132" customWidth="1"/>
    <col min="7693" max="7693" width="45.425781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5703125" style="132" customWidth="1"/>
    <col min="7949" max="7949" width="45.425781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5703125" style="132" customWidth="1"/>
    <col min="8205" max="8205" width="45.425781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5703125" style="132" customWidth="1"/>
    <col min="8461" max="8461" width="45.425781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5703125" style="132" customWidth="1"/>
    <col min="8717" max="8717" width="45.425781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5703125" style="132" customWidth="1"/>
    <col min="8973" max="8973" width="45.425781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5703125" style="132" customWidth="1"/>
    <col min="9229" max="9229" width="45.425781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5703125" style="132" customWidth="1"/>
    <col min="9485" max="9485" width="45.425781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5703125" style="132" customWidth="1"/>
    <col min="9741" max="9741" width="45.425781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5703125" style="132" customWidth="1"/>
    <col min="9997" max="9997" width="45.425781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5703125" style="132" customWidth="1"/>
    <col min="10253" max="10253" width="45.425781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5703125" style="132" customWidth="1"/>
    <col min="10509" max="10509" width="45.425781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5703125" style="132" customWidth="1"/>
    <col min="10765" max="10765" width="45.425781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5703125" style="132" customWidth="1"/>
    <col min="11021" max="11021" width="45.425781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5703125" style="132" customWidth="1"/>
    <col min="11277" max="11277" width="45.425781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5703125" style="132" customWidth="1"/>
    <col min="11533" max="11533" width="45.425781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5703125" style="132" customWidth="1"/>
    <col min="11789" max="11789" width="45.425781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5703125" style="132" customWidth="1"/>
    <col min="12045" max="12045" width="45.425781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5703125" style="132" customWidth="1"/>
    <col min="12301" max="12301" width="45.425781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5703125" style="132" customWidth="1"/>
    <col min="12557" max="12557" width="45.425781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5703125" style="132" customWidth="1"/>
    <col min="12813" max="12813" width="45.425781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5703125" style="132" customWidth="1"/>
    <col min="13069" max="13069" width="45.425781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5703125" style="132" customWidth="1"/>
    <col min="13325" max="13325" width="45.425781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5703125" style="132" customWidth="1"/>
    <col min="13581" max="13581" width="45.425781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5703125" style="132" customWidth="1"/>
    <col min="13837" max="13837" width="45.425781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5703125" style="132" customWidth="1"/>
    <col min="14093" max="14093" width="45.425781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5703125" style="132" customWidth="1"/>
    <col min="14349" max="14349" width="45.425781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5703125" style="132" customWidth="1"/>
    <col min="14605" max="14605" width="45.425781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5703125" style="132" customWidth="1"/>
    <col min="14861" max="14861" width="45.425781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5703125" style="132" customWidth="1"/>
    <col min="15117" max="15117" width="45.425781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5703125" style="132" customWidth="1"/>
    <col min="15373" max="15373" width="45.425781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5703125" style="132" customWidth="1"/>
    <col min="15629" max="15629" width="45.425781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5703125" style="132" customWidth="1"/>
    <col min="15885" max="15885" width="45.425781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5703125" style="132" customWidth="1"/>
    <col min="16141" max="16141" width="45.42578125" style="132" customWidth="1"/>
    <col min="16142" max="16384" width="9.140625" style="132"/>
  </cols>
  <sheetData>
    <row r="1" spans="1:104" ht="15.75" x14ac:dyDescent="0.25">
      <c r="A1" s="205" t="s">
        <v>76</v>
      </c>
      <c r="B1" s="205"/>
      <c r="C1" s="205"/>
      <c r="D1" s="205"/>
      <c r="E1" s="205"/>
      <c r="F1" s="205"/>
      <c r="G1" s="205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194" t="s">
        <v>48</v>
      </c>
      <c r="B3" s="195"/>
      <c r="C3" s="84" t="str">
        <f>CONCATENATE(cislostavby," ",nazevstavby)</f>
        <v>20514011-4 Stavební úpravy a modernizace IVUC Astorka</v>
      </c>
      <c r="D3" s="137"/>
      <c r="E3" s="138" t="s">
        <v>64</v>
      </c>
      <c r="F3" s="139" t="str">
        <f>Rekapitulace!H1</f>
        <v>ZTI</v>
      </c>
      <c r="G3" s="140"/>
    </row>
    <row r="4" spans="1:104" ht="13.5" thickBot="1" x14ac:dyDescent="0.25">
      <c r="A4" s="206" t="s">
        <v>50</v>
      </c>
      <c r="B4" s="197"/>
      <c r="C4" s="90" t="str">
        <f>CONCATENATE(cisloobjektu," ",nazevobjektu)</f>
        <v>D141A SO 01-Modernizace ubytovací části</v>
      </c>
      <c r="D4" s="141"/>
      <c r="E4" s="207" t="str">
        <f>Rekapitulace!G2</f>
        <v>Ubytovací prostory</v>
      </c>
      <c r="F4" s="208"/>
      <c r="G4" s="209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65</v>
      </c>
      <c r="B6" s="145" t="s">
        <v>66</v>
      </c>
      <c r="C6" s="145" t="s">
        <v>67</v>
      </c>
      <c r="D6" s="145" t="s">
        <v>68</v>
      </c>
      <c r="E6" s="145" t="s">
        <v>69</v>
      </c>
      <c r="F6" s="145" t="s">
        <v>70</v>
      </c>
      <c r="G6" s="146" t="s">
        <v>71</v>
      </c>
    </row>
    <row r="7" spans="1:104" x14ac:dyDescent="0.2">
      <c r="A7" s="147" t="s">
        <v>72</v>
      </c>
      <c r="B7" s="148" t="s">
        <v>79</v>
      </c>
      <c r="C7" s="149" t="s">
        <v>80</v>
      </c>
      <c r="D7" s="150"/>
      <c r="E7" s="151"/>
      <c r="F7" s="151"/>
      <c r="G7" s="152"/>
      <c r="O7" s="153">
        <v>1</v>
      </c>
    </row>
    <row r="8" spans="1:104" ht="22.5" x14ac:dyDescent="0.2">
      <c r="A8" s="154">
        <v>1</v>
      </c>
      <c r="B8" s="155" t="s">
        <v>81</v>
      </c>
      <c r="C8" s="156" t="s">
        <v>82</v>
      </c>
      <c r="D8" s="157" t="s">
        <v>83</v>
      </c>
      <c r="E8" s="158">
        <v>0.46800000000000003</v>
      </c>
      <c r="F8" s="158">
        <v>0</v>
      </c>
      <c r="G8" s="159">
        <f>E8*F8</f>
        <v>0</v>
      </c>
      <c r="O8" s="153">
        <v>2</v>
      </c>
      <c r="AA8" s="132">
        <v>1</v>
      </c>
      <c r="AB8" s="132">
        <v>1</v>
      </c>
      <c r="AC8" s="132">
        <v>1</v>
      </c>
      <c r="AZ8" s="132">
        <v>1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53">
        <v>1</v>
      </c>
      <c r="CB8" s="153">
        <v>1</v>
      </c>
      <c r="CZ8" s="132">
        <v>2.5499999999999998</v>
      </c>
    </row>
    <row r="9" spans="1:104" x14ac:dyDescent="0.2">
      <c r="A9" s="160"/>
      <c r="B9" s="162"/>
      <c r="C9" s="203" t="s">
        <v>84</v>
      </c>
      <c r="D9" s="204"/>
      <c r="E9" s="163">
        <v>0.108</v>
      </c>
      <c r="F9" s="164"/>
      <c r="G9" s="165"/>
      <c r="M9" s="161" t="s">
        <v>84</v>
      </c>
      <c r="O9" s="153"/>
    </row>
    <row r="10" spans="1:104" x14ac:dyDescent="0.2">
      <c r="A10" s="160"/>
      <c r="B10" s="162"/>
      <c r="C10" s="203" t="s">
        <v>85</v>
      </c>
      <c r="D10" s="204"/>
      <c r="E10" s="163">
        <v>0.18</v>
      </c>
      <c r="F10" s="164"/>
      <c r="G10" s="165"/>
      <c r="M10" s="161" t="s">
        <v>85</v>
      </c>
      <c r="O10" s="153"/>
    </row>
    <row r="11" spans="1:104" x14ac:dyDescent="0.2">
      <c r="A11" s="160"/>
      <c r="B11" s="162"/>
      <c r="C11" s="203" t="s">
        <v>86</v>
      </c>
      <c r="D11" s="204"/>
      <c r="E11" s="163">
        <v>0.18</v>
      </c>
      <c r="F11" s="164"/>
      <c r="G11" s="165"/>
      <c r="M11" s="161" t="s">
        <v>86</v>
      </c>
      <c r="O11" s="153"/>
    </row>
    <row r="12" spans="1:104" x14ac:dyDescent="0.2">
      <c r="A12" s="154">
        <v>2</v>
      </c>
      <c r="B12" s="155" t="s">
        <v>87</v>
      </c>
      <c r="C12" s="156" t="s">
        <v>88</v>
      </c>
      <c r="D12" s="157" t="s">
        <v>89</v>
      </c>
      <c r="E12" s="158">
        <v>10.4</v>
      </c>
      <c r="F12" s="158">
        <v>0</v>
      </c>
      <c r="G12" s="159">
        <f>E12*F12</f>
        <v>0</v>
      </c>
      <c r="O12" s="153">
        <v>2</v>
      </c>
      <c r="AA12" s="132">
        <v>1</v>
      </c>
      <c r="AB12" s="132">
        <v>1</v>
      </c>
      <c r="AC12" s="132">
        <v>1</v>
      </c>
      <c r="AZ12" s="132">
        <v>1</v>
      </c>
      <c r="BA12" s="132">
        <f>IF(AZ12=1,G12,0)</f>
        <v>0</v>
      </c>
      <c r="BB12" s="132">
        <f>IF(AZ12=2,G12,0)</f>
        <v>0</v>
      </c>
      <c r="BC12" s="132">
        <f>IF(AZ12=3,G12,0)</f>
        <v>0</v>
      </c>
      <c r="BD12" s="132">
        <f>IF(AZ12=4,G12,0)</f>
        <v>0</v>
      </c>
      <c r="BE12" s="132">
        <f>IF(AZ12=5,G12,0)</f>
        <v>0</v>
      </c>
      <c r="CA12" s="153">
        <v>1</v>
      </c>
      <c r="CB12" s="153">
        <v>1</v>
      </c>
      <c r="CZ12" s="132">
        <v>0</v>
      </c>
    </row>
    <row r="13" spans="1:104" x14ac:dyDescent="0.2">
      <c r="A13" s="160"/>
      <c r="B13" s="162"/>
      <c r="C13" s="203" t="s">
        <v>90</v>
      </c>
      <c r="D13" s="204"/>
      <c r="E13" s="163">
        <v>2.4</v>
      </c>
      <c r="F13" s="164"/>
      <c r="G13" s="165"/>
      <c r="M13" s="161" t="s">
        <v>90</v>
      </c>
      <c r="O13" s="153"/>
    </row>
    <row r="14" spans="1:104" x14ac:dyDescent="0.2">
      <c r="A14" s="160"/>
      <c r="B14" s="162"/>
      <c r="C14" s="203" t="s">
        <v>91</v>
      </c>
      <c r="D14" s="204"/>
      <c r="E14" s="163">
        <v>4</v>
      </c>
      <c r="F14" s="164"/>
      <c r="G14" s="165"/>
      <c r="M14" s="161" t="s">
        <v>91</v>
      </c>
      <c r="O14" s="153"/>
    </row>
    <row r="15" spans="1:104" x14ac:dyDescent="0.2">
      <c r="A15" s="160"/>
      <c r="B15" s="162"/>
      <c r="C15" s="203" t="s">
        <v>92</v>
      </c>
      <c r="D15" s="204"/>
      <c r="E15" s="163">
        <v>4</v>
      </c>
      <c r="F15" s="164"/>
      <c r="G15" s="165"/>
      <c r="M15" s="161" t="s">
        <v>92</v>
      </c>
      <c r="O15" s="153"/>
    </row>
    <row r="16" spans="1:104" x14ac:dyDescent="0.2">
      <c r="A16" s="166"/>
      <c r="B16" s="167" t="s">
        <v>74</v>
      </c>
      <c r="C16" s="168" t="str">
        <f>CONCATENATE(B7," ",C7)</f>
        <v>63 Podlahy a podlahové konstrukce</v>
      </c>
      <c r="D16" s="169"/>
      <c r="E16" s="170"/>
      <c r="F16" s="171"/>
      <c r="G16" s="172">
        <f>SUM(G7:G15)</f>
        <v>0</v>
      </c>
      <c r="O16" s="153">
        <v>4</v>
      </c>
      <c r="BA16" s="173">
        <f>SUM(BA7:BA15)</f>
        <v>0</v>
      </c>
      <c r="BB16" s="173">
        <f>SUM(BB7:BB15)</f>
        <v>0</v>
      </c>
      <c r="BC16" s="173">
        <f>SUM(BC7:BC15)</f>
        <v>0</v>
      </c>
      <c r="BD16" s="173">
        <f>SUM(BD7:BD15)</f>
        <v>0</v>
      </c>
      <c r="BE16" s="173">
        <f>SUM(BE7:BE15)</f>
        <v>0</v>
      </c>
    </row>
    <row r="17" spans="1:104" x14ac:dyDescent="0.2">
      <c r="A17" s="147" t="s">
        <v>72</v>
      </c>
      <c r="B17" s="148" t="s">
        <v>93</v>
      </c>
      <c r="C17" s="149" t="s">
        <v>94</v>
      </c>
      <c r="D17" s="150"/>
      <c r="E17" s="151"/>
      <c r="F17" s="151"/>
      <c r="G17" s="152"/>
      <c r="O17" s="153">
        <v>1</v>
      </c>
    </row>
    <row r="18" spans="1:104" x14ac:dyDescent="0.2">
      <c r="A18" s="154">
        <v>3</v>
      </c>
      <c r="B18" s="155" t="s">
        <v>95</v>
      </c>
      <c r="C18" s="156" t="s">
        <v>96</v>
      </c>
      <c r="D18" s="157" t="s">
        <v>89</v>
      </c>
      <c r="E18" s="158">
        <v>20</v>
      </c>
      <c r="F18" s="158">
        <v>0</v>
      </c>
      <c r="G18" s="159">
        <f t="shared" ref="G18:G23" si="0">E18*F18</f>
        <v>0</v>
      </c>
      <c r="O18" s="153">
        <v>2</v>
      </c>
      <c r="AA18" s="132">
        <v>1</v>
      </c>
      <c r="AB18" s="132">
        <v>1</v>
      </c>
      <c r="AC18" s="132">
        <v>1</v>
      </c>
      <c r="AZ18" s="132">
        <v>1</v>
      </c>
      <c r="BA18" s="132">
        <f t="shared" ref="BA18:BA23" si="1">IF(AZ18=1,G18,0)</f>
        <v>0</v>
      </c>
      <c r="BB18" s="132">
        <f t="shared" ref="BB18:BB23" si="2">IF(AZ18=2,G18,0)</f>
        <v>0</v>
      </c>
      <c r="BC18" s="132">
        <f t="shared" ref="BC18:BC23" si="3">IF(AZ18=3,G18,0)</f>
        <v>0</v>
      </c>
      <c r="BD18" s="132">
        <f t="shared" ref="BD18:BD23" si="4">IF(AZ18=4,G18,0)</f>
        <v>0</v>
      </c>
      <c r="BE18" s="132">
        <f t="shared" ref="BE18:BE23" si="5">IF(AZ18=5,G18,0)</f>
        <v>0</v>
      </c>
      <c r="CA18" s="153">
        <v>1</v>
      </c>
      <c r="CB18" s="153">
        <v>1</v>
      </c>
      <c r="CZ18" s="132">
        <v>8.4899999999999993E-3</v>
      </c>
    </row>
    <row r="19" spans="1:104" x14ac:dyDescent="0.2">
      <c r="A19" s="154">
        <v>4</v>
      </c>
      <c r="B19" s="155" t="s">
        <v>97</v>
      </c>
      <c r="C19" s="156" t="s">
        <v>98</v>
      </c>
      <c r="D19" s="157" t="s">
        <v>89</v>
      </c>
      <c r="E19" s="158">
        <v>20</v>
      </c>
      <c r="F19" s="158">
        <v>0</v>
      </c>
      <c r="G19" s="159">
        <f t="shared" si="0"/>
        <v>0</v>
      </c>
      <c r="O19" s="153">
        <v>2</v>
      </c>
      <c r="AA19" s="132">
        <v>1</v>
      </c>
      <c r="AB19" s="132">
        <v>1</v>
      </c>
      <c r="AC19" s="132">
        <v>1</v>
      </c>
      <c r="AZ19" s="132">
        <v>1</v>
      </c>
      <c r="BA19" s="132">
        <f t="shared" si="1"/>
        <v>0</v>
      </c>
      <c r="BB19" s="132">
        <f t="shared" si="2"/>
        <v>0</v>
      </c>
      <c r="BC19" s="132">
        <f t="shared" si="3"/>
        <v>0</v>
      </c>
      <c r="BD19" s="132">
        <f t="shared" si="4"/>
        <v>0</v>
      </c>
      <c r="BE19" s="132">
        <f t="shared" si="5"/>
        <v>0</v>
      </c>
      <c r="CA19" s="153">
        <v>1</v>
      </c>
      <c r="CB19" s="153">
        <v>1</v>
      </c>
      <c r="CZ19" s="132">
        <v>3.7130000000000003E-2</v>
      </c>
    </row>
    <row r="20" spans="1:104" x14ac:dyDescent="0.2">
      <c r="A20" s="154">
        <v>5</v>
      </c>
      <c r="B20" s="155" t="s">
        <v>99</v>
      </c>
      <c r="C20" s="156" t="s">
        <v>100</v>
      </c>
      <c r="D20" s="157" t="s">
        <v>89</v>
      </c>
      <c r="E20" s="158">
        <v>20</v>
      </c>
      <c r="F20" s="158">
        <v>0</v>
      </c>
      <c r="G20" s="159">
        <f t="shared" si="0"/>
        <v>0</v>
      </c>
      <c r="O20" s="153">
        <v>2</v>
      </c>
      <c r="AA20" s="132">
        <v>1</v>
      </c>
      <c r="AB20" s="132">
        <v>1</v>
      </c>
      <c r="AC20" s="132">
        <v>1</v>
      </c>
      <c r="AZ20" s="132">
        <v>1</v>
      </c>
      <c r="BA20" s="132">
        <f t="shared" si="1"/>
        <v>0</v>
      </c>
      <c r="BB20" s="132">
        <f t="shared" si="2"/>
        <v>0</v>
      </c>
      <c r="BC20" s="132">
        <f t="shared" si="3"/>
        <v>0</v>
      </c>
      <c r="BD20" s="132">
        <f t="shared" si="4"/>
        <v>0</v>
      </c>
      <c r="BE20" s="132">
        <f t="shared" si="5"/>
        <v>0</v>
      </c>
      <c r="CA20" s="153">
        <v>1</v>
      </c>
      <c r="CB20" s="153">
        <v>1</v>
      </c>
      <c r="CZ20" s="132">
        <v>0.02</v>
      </c>
    </row>
    <row r="21" spans="1:104" x14ac:dyDescent="0.2">
      <c r="A21" s="154">
        <v>6</v>
      </c>
      <c r="B21" s="155" t="s">
        <v>101</v>
      </c>
      <c r="C21" s="156" t="s">
        <v>102</v>
      </c>
      <c r="D21" s="157" t="s">
        <v>89</v>
      </c>
      <c r="E21" s="158">
        <v>20</v>
      </c>
      <c r="F21" s="158">
        <v>0</v>
      </c>
      <c r="G21" s="159">
        <f t="shared" si="0"/>
        <v>0</v>
      </c>
      <c r="O21" s="153">
        <v>2</v>
      </c>
      <c r="AA21" s="132">
        <v>1</v>
      </c>
      <c r="AB21" s="132">
        <v>1</v>
      </c>
      <c r="AC21" s="132">
        <v>1</v>
      </c>
      <c r="AZ21" s="132">
        <v>1</v>
      </c>
      <c r="BA21" s="132">
        <f t="shared" si="1"/>
        <v>0</v>
      </c>
      <c r="BB21" s="132">
        <f t="shared" si="2"/>
        <v>0</v>
      </c>
      <c r="BC21" s="132">
        <f t="shared" si="3"/>
        <v>0</v>
      </c>
      <c r="BD21" s="132">
        <f t="shared" si="4"/>
        <v>0</v>
      </c>
      <c r="BE21" s="132">
        <f t="shared" si="5"/>
        <v>0</v>
      </c>
      <c r="CA21" s="153">
        <v>1</v>
      </c>
      <c r="CB21" s="153">
        <v>1</v>
      </c>
      <c r="CZ21" s="132">
        <v>4.8999999999999998E-4</v>
      </c>
    </row>
    <row r="22" spans="1:104" x14ac:dyDescent="0.2">
      <c r="A22" s="154">
        <v>7</v>
      </c>
      <c r="B22" s="155" t="s">
        <v>103</v>
      </c>
      <c r="C22" s="156" t="s">
        <v>104</v>
      </c>
      <c r="D22" s="157" t="s">
        <v>89</v>
      </c>
      <c r="E22" s="158">
        <v>20</v>
      </c>
      <c r="F22" s="158">
        <v>0</v>
      </c>
      <c r="G22" s="159">
        <f t="shared" si="0"/>
        <v>0</v>
      </c>
      <c r="O22" s="153">
        <v>2</v>
      </c>
      <c r="AA22" s="132">
        <v>1</v>
      </c>
      <c r="AB22" s="132">
        <v>1</v>
      </c>
      <c r="AC22" s="132">
        <v>1</v>
      </c>
      <c r="AZ22" s="132">
        <v>1</v>
      </c>
      <c r="BA22" s="132">
        <f t="shared" si="1"/>
        <v>0</v>
      </c>
      <c r="BB22" s="132">
        <f t="shared" si="2"/>
        <v>0</v>
      </c>
      <c r="BC22" s="132">
        <f t="shared" si="3"/>
        <v>0</v>
      </c>
      <c r="BD22" s="132">
        <f t="shared" si="4"/>
        <v>0</v>
      </c>
      <c r="BE22" s="132">
        <f t="shared" si="5"/>
        <v>0</v>
      </c>
      <c r="CA22" s="153">
        <v>1</v>
      </c>
      <c r="CB22" s="153">
        <v>1</v>
      </c>
      <c r="CZ22" s="132">
        <v>1E-3</v>
      </c>
    </row>
    <row r="23" spans="1:104" x14ac:dyDescent="0.2">
      <c r="A23" s="154">
        <v>8</v>
      </c>
      <c r="B23" s="155" t="s">
        <v>105</v>
      </c>
      <c r="C23" s="156" t="s">
        <v>106</v>
      </c>
      <c r="D23" s="157" t="s">
        <v>89</v>
      </c>
      <c r="E23" s="158">
        <v>20</v>
      </c>
      <c r="F23" s="158">
        <v>0</v>
      </c>
      <c r="G23" s="159">
        <f t="shared" si="0"/>
        <v>0</v>
      </c>
      <c r="O23" s="153">
        <v>2</v>
      </c>
      <c r="AA23" s="132">
        <v>1</v>
      </c>
      <c r="AB23" s="132">
        <v>1</v>
      </c>
      <c r="AC23" s="132">
        <v>1</v>
      </c>
      <c r="AZ23" s="132">
        <v>1</v>
      </c>
      <c r="BA23" s="132">
        <f t="shared" si="1"/>
        <v>0</v>
      </c>
      <c r="BB23" s="132">
        <f t="shared" si="2"/>
        <v>0</v>
      </c>
      <c r="BC23" s="132">
        <f t="shared" si="3"/>
        <v>0</v>
      </c>
      <c r="BD23" s="132">
        <f t="shared" si="4"/>
        <v>0</v>
      </c>
      <c r="BE23" s="132">
        <f t="shared" si="5"/>
        <v>0</v>
      </c>
      <c r="CA23" s="153">
        <v>1</v>
      </c>
      <c r="CB23" s="153">
        <v>1</v>
      </c>
      <c r="CZ23" s="132">
        <v>0</v>
      </c>
    </row>
    <row r="24" spans="1:104" x14ac:dyDescent="0.2">
      <c r="A24" s="166"/>
      <c r="B24" s="167" t="s">
        <v>74</v>
      </c>
      <c r="C24" s="168" t="str">
        <f>CONCATENATE(B17," ",C17)</f>
        <v>9 Ostatní konstrukce, bourání</v>
      </c>
      <c r="D24" s="169"/>
      <c r="E24" s="170"/>
      <c r="F24" s="171"/>
      <c r="G24" s="172">
        <f>SUM(G17:G23)</f>
        <v>0</v>
      </c>
      <c r="O24" s="153">
        <v>4</v>
      </c>
      <c r="BA24" s="173">
        <f>SUM(BA17:BA23)</f>
        <v>0</v>
      </c>
      <c r="BB24" s="173">
        <f>SUM(BB17:BB23)</f>
        <v>0</v>
      </c>
      <c r="BC24" s="173">
        <f>SUM(BC17:BC23)</f>
        <v>0</v>
      </c>
      <c r="BD24" s="173">
        <f>SUM(BD17:BD23)</f>
        <v>0</v>
      </c>
      <c r="BE24" s="173">
        <f>SUM(BE17:BE23)</f>
        <v>0</v>
      </c>
    </row>
    <row r="25" spans="1:104" x14ac:dyDescent="0.2">
      <c r="A25" s="147" t="s">
        <v>72</v>
      </c>
      <c r="B25" s="148" t="s">
        <v>107</v>
      </c>
      <c r="C25" s="149" t="s">
        <v>108</v>
      </c>
      <c r="D25" s="150"/>
      <c r="E25" s="151"/>
      <c r="F25" s="151"/>
      <c r="G25" s="152"/>
      <c r="O25" s="153">
        <v>1</v>
      </c>
    </row>
    <row r="26" spans="1:104" ht="22.5" x14ac:dyDescent="0.2">
      <c r="A26" s="154">
        <v>9</v>
      </c>
      <c r="B26" s="155" t="s">
        <v>109</v>
      </c>
      <c r="C26" s="156" t="s">
        <v>110</v>
      </c>
      <c r="D26" s="157" t="s">
        <v>83</v>
      </c>
      <c r="E26" s="158">
        <v>0.46800000000000003</v>
      </c>
      <c r="F26" s="158">
        <v>0</v>
      </c>
      <c r="G26" s="159">
        <f>E26*F26</f>
        <v>0</v>
      </c>
      <c r="O26" s="153">
        <v>2</v>
      </c>
      <c r="AA26" s="132">
        <v>1</v>
      </c>
      <c r="AB26" s="132">
        <v>1</v>
      </c>
      <c r="AC26" s="132">
        <v>1</v>
      </c>
      <c r="AZ26" s="132">
        <v>1</v>
      </c>
      <c r="BA26" s="132">
        <f>IF(AZ26=1,G26,0)</f>
        <v>0</v>
      </c>
      <c r="BB26" s="132">
        <f>IF(AZ26=2,G26,0)</f>
        <v>0</v>
      </c>
      <c r="BC26" s="132">
        <f>IF(AZ26=3,G26,0)</f>
        <v>0</v>
      </c>
      <c r="BD26" s="132">
        <f>IF(AZ26=4,G26,0)</f>
        <v>0</v>
      </c>
      <c r="BE26" s="132">
        <f>IF(AZ26=5,G26,0)</f>
        <v>0</v>
      </c>
      <c r="CA26" s="153">
        <v>1</v>
      </c>
      <c r="CB26" s="153">
        <v>1</v>
      </c>
      <c r="CZ26" s="132">
        <v>0</v>
      </c>
    </row>
    <row r="27" spans="1:104" x14ac:dyDescent="0.2">
      <c r="A27" s="160"/>
      <c r="B27" s="162"/>
      <c r="C27" s="203" t="s">
        <v>84</v>
      </c>
      <c r="D27" s="204"/>
      <c r="E27" s="163">
        <v>0.108</v>
      </c>
      <c r="F27" s="164"/>
      <c r="G27" s="165"/>
      <c r="M27" s="161" t="s">
        <v>84</v>
      </c>
      <c r="O27" s="153"/>
    </row>
    <row r="28" spans="1:104" x14ac:dyDescent="0.2">
      <c r="A28" s="160"/>
      <c r="B28" s="162"/>
      <c r="C28" s="203" t="s">
        <v>85</v>
      </c>
      <c r="D28" s="204"/>
      <c r="E28" s="163">
        <v>0.18</v>
      </c>
      <c r="F28" s="164"/>
      <c r="G28" s="165"/>
      <c r="M28" s="161" t="s">
        <v>85</v>
      </c>
      <c r="O28" s="153"/>
    </row>
    <row r="29" spans="1:104" x14ac:dyDescent="0.2">
      <c r="A29" s="160"/>
      <c r="B29" s="162"/>
      <c r="C29" s="203" t="s">
        <v>86</v>
      </c>
      <c r="D29" s="204"/>
      <c r="E29" s="163">
        <v>0.18</v>
      </c>
      <c r="F29" s="164"/>
      <c r="G29" s="165"/>
      <c r="M29" s="161" t="s">
        <v>86</v>
      </c>
      <c r="O29" s="153"/>
    </row>
    <row r="30" spans="1:104" ht="22.5" x14ac:dyDescent="0.2">
      <c r="A30" s="154">
        <v>10</v>
      </c>
      <c r="B30" s="155" t="s">
        <v>111</v>
      </c>
      <c r="C30" s="156" t="s">
        <v>112</v>
      </c>
      <c r="D30" s="157" t="s">
        <v>83</v>
      </c>
      <c r="E30" s="158">
        <v>0.46800000000000003</v>
      </c>
      <c r="F30" s="158">
        <v>0</v>
      </c>
      <c r="G30" s="159">
        <f>E30*F30</f>
        <v>0</v>
      </c>
      <c r="O30" s="153">
        <v>2</v>
      </c>
      <c r="AA30" s="132">
        <v>1</v>
      </c>
      <c r="AB30" s="132">
        <v>1</v>
      </c>
      <c r="AC30" s="132">
        <v>1</v>
      </c>
      <c r="AZ30" s="132">
        <v>1</v>
      </c>
      <c r="BA30" s="132">
        <f>IF(AZ30=1,G30,0)</f>
        <v>0</v>
      </c>
      <c r="BB30" s="132">
        <f>IF(AZ30=2,G30,0)</f>
        <v>0</v>
      </c>
      <c r="BC30" s="132">
        <f>IF(AZ30=3,G30,0)</f>
        <v>0</v>
      </c>
      <c r="BD30" s="132">
        <f>IF(AZ30=4,G30,0)</f>
        <v>0</v>
      </c>
      <c r="BE30" s="132">
        <f>IF(AZ30=5,G30,0)</f>
        <v>0</v>
      </c>
      <c r="CA30" s="153">
        <v>1</v>
      </c>
      <c r="CB30" s="153">
        <v>1</v>
      </c>
      <c r="CZ30" s="132">
        <v>0</v>
      </c>
    </row>
    <row r="31" spans="1:104" x14ac:dyDescent="0.2">
      <c r="A31" s="160"/>
      <c r="B31" s="162"/>
      <c r="C31" s="203" t="s">
        <v>84</v>
      </c>
      <c r="D31" s="204"/>
      <c r="E31" s="163">
        <v>0.108</v>
      </c>
      <c r="F31" s="164"/>
      <c r="G31" s="165"/>
      <c r="M31" s="161" t="s">
        <v>84</v>
      </c>
      <c r="O31" s="153"/>
    </row>
    <row r="32" spans="1:104" x14ac:dyDescent="0.2">
      <c r="A32" s="160"/>
      <c r="B32" s="162"/>
      <c r="C32" s="203" t="s">
        <v>85</v>
      </c>
      <c r="D32" s="204"/>
      <c r="E32" s="163">
        <v>0.18</v>
      </c>
      <c r="F32" s="164"/>
      <c r="G32" s="165"/>
      <c r="M32" s="161" t="s">
        <v>85</v>
      </c>
      <c r="O32" s="153"/>
    </row>
    <row r="33" spans="1:104" x14ac:dyDescent="0.2">
      <c r="A33" s="160"/>
      <c r="B33" s="162"/>
      <c r="C33" s="203" t="s">
        <v>86</v>
      </c>
      <c r="D33" s="204"/>
      <c r="E33" s="163">
        <v>0.18</v>
      </c>
      <c r="F33" s="164"/>
      <c r="G33" s="165"/>
      <c r="M33" s="161" t="s">
        <v>86</v>
      </c>
      <c r="O33" s="153"/>
    </row>
    <row r="34" spans="1:104" x14ac:dyDescent="0.2">
      <c r="A34" s="154">
        <v>11</v>
      </c>
      <c r="B34" s="155" t="s">
        <v>113</v>
      </c>
      <c r="C34" s="156" t="s">
        <v>114</v>
      </c>
      <c r="D34" s="157" t="s">
        <v>83</v>
      </c>
      <c r="E34" s="158">
        <v>2</v>
      </c>
      <c r="F34" s="158">
        <v>0</v>
      </c>
      <c r="G34" s="159">
        <f>E34*F34</f>
        <v>0</v>
      </c>
      <c r="O34" s="153">
        <v>2</v>
      </c>
      <c r="AA34" s="132">
        <v>1</v>
      </c>
      <c r="AB34" s="132">
        <v>1</v>
      </c>
      <c r="AC34" s="132">
        <v>1</v>
      </c>
      <c r="AZ34" s="132">
        <v>1</v>
      </c>
      <c r="BA34" s="132">
        <f>IF(AZ34=1,G34,0)</f>
        <v>0</v>
      </c>
      <c r="BB34" s="132">
        <f>IF(AZ34=2,G34,0)</f>
        <v>0</v>
      </c>
      <c r="BC34" s="132">
        <f>IF(AZ34=3,G34,0)</f>
        <v>0</v>
      </c>
      <c r="BD34" s="132">
        <f>IF(AZ34=4,G34,0)</f>
        <v>0</v>
      </c>
      <c r="BE34" s="132">
        <f>IF(AZ34=5,G34,0)</f>
        <v>0</v>
      </c>
      <c r="CA34" s="153">
        <v>1</v>
      </c>
      <c r="CB34" s="153">
        <v>1</v>
      </c>
      <c r="CZ34" s="132">
        <v>0</v>
      </c>
    </row>
    <row r="35" spans="1:104" x14ac:dyDescent="0.2">
      <c r="A35" s="166"/>
      <c r="B35" s="167" t="s">
        <v>74</v>
      </c>
      <c r="C35" s="168" t="str">
        <f>CONCATENATE(B25," ",C25)</f>
        <v>96 Bourání konstrukcí</v>
      </c>
      <c r="D35" s="169"/>
      <c r="E35" s="170"/>
      <c r="F35" s="171"/>
      <c r="G35" s="172">
        <f>SUM(G25:G34)</f>
        <v>0</v>
      </c>
      <c r="O35" s="153">
        <v>4</v>
      </c>
      <c r="BA35" s="173">
        <f>SUM(BA25:BA34)</f>
        <v>0</v>
      </c>
      <c r="BB35" s="173">
        <f>SUM(BB25:BB34)</f>
        <v>0</v>
      </c>
      <c r="BC35" s="173">
        <f>SUM(BC25:BC34)</f>
        <v>0</v>
      </c>
      <c r="BD35" s="173">
        <f>SUM(BD25:BD34)</f>
        <v>0</v>
      </c>
      <c r="BE35" s="173">
        <f>SUM(BE25:BE34)</f>
        <v>0</v>
      </c>
    </row>
    <row r="36" spans="1:104" x14ac:dyDescent="0.2">
      <c r="A36" s="147" t="s">
        <v>72</v>
      </c>
      <c r="B36" s="148" t="s">
        <v>115</v>
      </c>
      <c r="C36" s="149" t="s">
        <v>116</v>
      </c>
      <c r="D36" s="150"/>
      <c r="E36" s="151"/>
      <c r="F36" s="151"/>
      <c r="G36" s="152"/>
      <c r="O36" s="153">
        <v>1</v>
      </c>
    </row>
    <row r="37" spans="1:104" x14ac:dyDescent="0.2">
      <c r="A37" s="154">
        <v>12</v>
      </c>
      <c r="B37" s="155" t="s">
        <v>117</v>
      </c>
      <c r="C37" s="156" t="s">
        <v>118</v>
      </c>
      <c r="D37" s="157" t="s">
        <v>89</v>
      </c>
      <c r="E37" s="158">
        <v>10</v>
      </c>
      <c r="F37" s="158">
        <v>0</v>
      </c>
      <c r="G37" s="159">
        <f>E37*F37</f>
        <v>0</v>
      </c>
      <c r="O37" s="153">
        <v>2</v>
      </c>
      <c r="AA37" s="132">
        <v>1</v>
      </c>
      <c r="AB37" s="132">
        <v>1</v>
      </c>
      <c r="AC37" s="132">
        <v>1</v>
      </c>
      <c r="AZ37" s="132">
        <v>1</v>
      </c>
      <c r="BA37" s="132">
        <f>IF(AZ37=1,G37,0)</f>
        <v>0</v>
      </c>
      <c r="BB37" s="132">
        <f>IF(AZ37=2,G37,0)</f>
        <v>0</v>
      </c>
      <c r="BC37" s="132">
        <f>IF(AZ37=3,G37,0)</f>
        <v>0</v>
      </c>
      <c r="BD37" s="132">
        <f>IF(AZ37=4,G37,0)</f>
        <v>0</v>
      </c>
      <c r="BE37" s="132">
        <f>IF(AZ37=5,G37,0)</f>
        <v>0</v>
      </c>
      <c r="CA37" s="153">
        <v>1</v>
      </c>
      <c r="CB37" s="153">
        <v>1</v>
      </c>
      <c r="CZ37" s="132">
        <v>0</v>
      </c>
    </row>
    <row r="38" spans="1:104" x14ac:dyDescent="0.2">
      <c r="A38" s="154">
        <v>13</v>
      </c>
      <c r="B38" s="155" t="s">
        <v>119</v>
      </c>
      <c r="C38" s="156" t="s">
        <v>120</v>
      </c>
      <c r="D38" s="157" t="s">
        <v>121</v>
      </c>
      <c r="E38" s="158">
        <v>4</v>
      </c>
      <c r="F38" s="158">
        <v>0</v>
      </c>
      <c r="G38" s="159">
        <f>E38*F38</f>
        <v>0</v>
      </c>
      <c r="O38" s="153">
        <v>2</v>
      </c>
      <c r="AA38" s="132">
        <v>1</v>
      </c>
      <c r="AB38" s="132">
        <v>1</v>
      </c>
      <c r="AC38" s="132">
        <v>1</v>
      </c>
      <c r="AZ38" s="132">
        <v>1</v>
      </c>
      <c r="BA38" s="132">
        <f>IF(AZ38=1,G38,0)</f>
        <v>0</v>
      </c>
      <c r="BB38" s="132">
        <f>IF(AZ38=2,G38,0)</f>
        <v>0</v>
      </c>
      <c r="BC38" s="132">
        <f>IF(AZ38=3,G38,0)</f>
        <v>0</v>
      </c>
      <c r="BD38" s="132">
        <f>IF(AZ38=4,G38,0)</f>
        <v>0</v>
      </c>
      <c r="BE38" s="132">
        <f>IF(AZ38=5,G38,0)</f>
        <v>0</v>
      </c>
      <c r="CA38" s="153">
        <v>1</v>
      </c>
      <c r="CB38" s="153">
        <v>1</v>
      </c>
      <c r="CZ38" s="132">
        <v>6.7000000000000002E-4</v>
      </c>
    </row>
    <row r="39" spans="1:104" x14ac:dyDescent="0.2">
      <c r="A39" s="166"/>
      <c r="B39" s="167" t="s">
        <v>74</v>
      </c>
      <c r="C39" s="168" t="str">
        <f>CONCATENATE(B36," ",C36)</f>
        <v>97 Prorážení otvorů</v>
      </c>
      <c r="D39" s="169"/>
      <c r="E39" s="170"/>
      <c r="F39" s="171"/>
      <c r="G39" s="172">
        <f>SUM(G36:G38)</f>
        <v>0</v>
      </c>
      <c r="O39" s="153">
        <v>4</v>
      </c>
      <c r="BA39" s="173">
        <f>SUM(BA36:BA38)</f>
        <v>0</v>
      </c>
      <c r="BB39" s="173">
        <f>SUM(BB36:BB38)</f>
        <v>0</v>
      </c>
      <c r="BC39" s="173">
        <f>SUM(BC36:BC38)</f>
        <v>0</v>
      </c>
      <c r="BD39" s="173">
        <f>SUM(BD36:BD38)</f>
        <v>0</v>
      </c>
      <c r="BE39" s="173">
        <f>SUM(BE36:BE38)</f>
        <v>0</v>
      </c>
    </row>
    <row r="40" spans="1:104" x14ac:dyDescent="0.2">
      <c r="A40" s="147" t="s">
        <v>72</v>
      </c>
      <c r="B40" s="148" t="s">
        <v>122</v>
      </c>
      <c r="C40" s="149" t="s">
        <v>123</v>
      </c>
      <c r="D40" s="150"/>
      <c r="E40" s="151"/>
      <c r="F40" s="151"/>
      <c r="G40" s="152"/>
      <c r="O40" s="153">
        <v>1</v>
      </c>
    </row>
    <row r="41" spans="1:104" x14ac:dyDescent="0.2">
      <c r="A41" s="154">
        <v>14</v>
      </c>
      <c r="B41" s="155" t="s">
        <v>124</v>
      </c>
      <c r="C41" s="156" t="s">
        <v>125</v>
      </c>
      <c r="D41" s="157" t="s">
        <v>126</v>
      </c>
      <c r="E41" s="158">
        <v>2.5382799999999999</v>
      </c>
      <c r="F41" s="158">
        <v>0</v>
      </c>
      <c r="G41" s="159">
        <f>E41*F41</f>
        <v>0</v>
      </c>
      <c r="O41" s="153">
        <v>2</v>
      </c>
      <c r="AA41" s="132">
        <v>7</v>
      </c>
      <c r="AB41" s="132">
        <v>1</v>
      </c>
      <c r="AC41" s="132">
        <v>2</v>
      </c>
      <c r="AZ41" s="132">
        <v>1</v>
      </c>
      <c r="BA41" s="132">
        <f>IF(AZ41=1,G41,0)</f>
        <v>0</v>
      </c>
      <c r="BB41" s="132">
        <f>IF(AZ41=2,G41,0)</f>
        <v>0</v>
      </c>
      <c r="BC41" s="132">
        <f>IF(AZ41=3,G41,0)</f>
        <v>0</v>
      </c>
      <c r="BD41" s="132">
        <f>IF(AZ41=4,G41,0)</f>
        <v>0</v>
      </c>
      <c r="BE41" s="132">
        <f>IF(AZ41=5,G41,0)</f>
        <v>0</v>
      </c>
      <c r="CA41" s="153">
        <v>7</v>
      </c>
      <c r="CB41" s="153">
        <v>1</v>
      </c>
      <c r="CZ41" s="132">
        <v>0</v>
      </c>
    </row>
    <row r="42" spans="1:104" x14ac:dyDescent="0.2">
      <c r="A42" s="154">
        <v>15</v>
      </c>
      <c r="B42" s="155" t="s">
        <v>127</v>
      </c>
      <c r="C42" s="156" t="s">
        <v>128</v>
      </c>
      <c r="D42" s="157" t="s">
        <v>126</v>
      </c>
      <c r="E42" s="158">
        <v>2.5382799999999999</v>
      </c>
      <c r="F42" s="158">
        <v>0</v>
      </c>
      <c r="G42" s="159">
        <f>E42*F42</f>
        <v>0</v>
      </c>
      <c r="O42" s="153">
        <v>2</v>
      </c>
      <c r="AA42" s="132">
        <v>7</v>
      </c>
      <c r="AB42" s="132">
        <v>1</v>
      </c>
      <c r="AC42" s="132">
        <v>2</v>
      </c>
      <c r="AZ42" s="132">
        <v>1</v>
      </c>
      <c r="BA42" s="132">
        <f>IF(AZ42=1,G42,0)</f>
        <v>0</v>
      </c>
      <c r="BB42" s="132">
        <f>IF(AZ42=2,G42,0)</f>
        <v>0</v>
      </c>
      <c r="BC42" s="132">
        <f>IF(AZ42=3,G42,0)</f>
        <v>0</v>
      </c>
      <c r="BD42" s="132">
        <f>IF(AZ42=4,G42,0)</f>
        <v>0</v>
      </c>
      <c r="BE42" s="132">
        <f>IF(AZ42=5,G42,0)</f>
        <v>0</v>
      </c>
      <c r="CA42" s="153">
        <v>7</v>
      </c>
      <c r="CB42" s="153">
        <v>1</v>
      </c>
      <c r="CZ42" s="132">
        <v>0</v>
      </c>
    </row>
    <row r="43" spans="1:104" x14ac:dyDescent="0.2">
      <c r="A43" s="166"/>
      <c r="B43" s="167" t="s">
        <v>74</v>
      </c>
      <c r="C43" s="168" t="str">
        <f>CONCATENATE(B40," ",C40)</f>
        <v>99 Staveništní přesun hmot</v>
      </c>
      <c r="D43" s="169"/>
      <c r="E43" s="170"/>
      <c r="F43" s="171"/>
      <c r="G43" s="172">
        <f>SUM(G40:G42)</f>
        <v>0</v>
      </c>
      <c r="O43" s="153">
        <v>4</v>
      </c>
      <c r="BA43" s="173">
        <f>SUM(BA40:BA42)</f>
        <v>0</v>
      </c>
      <c r="BB43" s="173">
        <f>SUM(BB40:BB42)</f>
        <v>0</v>
      </c>
      <c r="BC43" s="173">
        <f>SUM(BC40:BC42)</f>
        <v>0</v>
      </c>
      <c r="BD43" s="173">
        <f>SUM(BD40:BD42)</f>
        <v>0</v>
      </c>
      <c r="BE43" s="173">
        <f>SUM(BE40:BE42)</f>
        <v>0</v>
      </c>
    </row>
    <row r="44" spans="1:104" x14ac:dyDescent="0.2">
      <c r="A44" s="147" t="s">
        <v>72</v>
      </c>
      <c r="B44" s="148" t="s">
        <v>129</v>
      </c>
      <c r="C44" s="149" t="s">
        <v>130</v>
      </c>
      <c r="D44" s="150"/>
      <c r="E44" s="151"/>
      <c r="F44" s="151"/>
      <c r="G44" s="152"/>
      <c r="O44" s="153">
        <v>1</v>
      </c>
    </row>
    <row r="45" spans="1:104" x14ac:dyDescent="0.2">
      <c r="A45" s="154">
        <v>16</v>
      </c>
      <c r="B45" s="155" t="s">
        <v>131</v>
      </c>
      <c r="C45" s="156" t="s">
        <v>132</v>
      </c>
      <c r="D45" s="157" t="s">
        <v>89</v>
      </c>
      <c r="E45" s="158">
        <v>2</v>
      </c>
      <c r="F45" s="158">
        <v>0</v>
      </c>
      <c r="G45" s="159">
        <f t="shared" ref="G45:G53" si="6">E45*F45</f>
        <v>0</v>
      </c>
      <c r="O45" s="153">
        <v>2</v>
      </c>
      <c r="AA45" s="132">
        <v>1</v>
      </c>
      <c r="AB45" s="132">
        <v>7</v>
      </c>
      <c r="AC45" s="132">
        <v>7</v>
      </c>
      <c r="AZ45" s="132">
        <v>2</v>
      </c>
      <c r="BA45" s="132">
        <f t="shared" ref="BA45:BA53" si="7">IF(AZ45=1,G45,0)</f>
        <v>0</v>
      </c>
      <c r="BB45" s="132">
        <f t="shared" ref="BB45:BB53" si="8">IF(AZ45=2,G45,0)</f>
        <v>0</v>
      </c>
      <c r="BC45" s="132">
        <f t="shared" ref="BC45:BC53" si="9">IF(AZ45=3,G45,0)</f>
        <v>0</v>
      </c>
      <c r="BD45" s="132">
        <f t="shared" ref="BD45:BD53" si="10">IF(AZ45=4,G45,0)</f>
        <v>0</v>
      </c>
      <c r="BE45" s="132">
        <f t="shared" ref="BE45:BE53" si="11">IF(AZ45=5,G45,0)</f>
        <v>0</v>
      </c>
      <c r="CA45" s="153">
        <v>1</v>
      </c>
      <c r="CB45" s="153">
        <v>7</v>
      </c>
      <c r="CZ45" s="132">
        <v>0</v>
      </c>
    </row>
    <row r="46" spans="1:104" x14ac:dyDescent="0.2">
      <c r="A46" s="154">
        <v>17</v>
      </c>
      <c r="B46" s="155" t="s">
        <v>133</v>
      </c>
      <c r="C46" s="156" t="s">
        <v>134</v>
      </c>
      <c r="D46" s="157" t="s">
        <v>89</v>
      </c>
      <c r="E46" s="158">
        <v>10</v>
      </c>
      <c r="F46" s="158">
        <v>0</v>
      </c>
      <c r="G46" s="159">
        <f t="shared" si="6"/>
        <v>0</v>
      </c>
      <c r="O46" s="153">
        <v>2</v>
      </c>
      <c r="AA46" s="132">
        <v>1</v>
      </c>
      <c r="AB46" s="132">
        <v>7</v>
      </c>
      <c r="AC46" s="132">
        <v>7</v>
      </c>
      <c r="AZ46" s="132">
        <v>2</v>
      </c>
      <c r="BA46" s="132">
        <f t="shared" si="7"/>
        <v>0</v>
      </c>
      <c r="BB46" s="132">
        <f t="shared" si="8"/>
        <v>0</v>
      </c>
      <c r="BC46" s="132">
        <f t="shared" si="9"/>
        <v>0</v>
      </c>
      <c r="BD46" s="132">
        <f t="shared" si="10"/>
        <v>0</v>
      </c>
      <c r="BE46" s="132">
        <f t="shared" si="11"/>
        <v>0</v>
      </c>
      <c r="CA46" s="153">
        <v>1</v>
      </c>
      <c r="CB46" s="153">
        <v>7</v>
      </c>
      <c r="CZ46" s="132">
        <v>0</v>
      </c>
    </row>
    <row r="47" spans="1:104" x14ac:dyDescent="0.2">
      <c r="A47" s="154">
        <v>18</v>
      </c>
      <c r="B47" s="155" t="s">
        <v>135</v>
      </c>
      <c r="C47" s="156" t="s">
        <v>136</v>
      </c>
      <c r="D47" s="157" t="s">
        <v>89</v>
      </c>
      <c r="E47" s="158">
        <v>2</v>
      </c>
      <c r="F47" s="158">
        <v>0</v>
      </c>
      <c r="G47" s="159">
        <f t="shared" si="6"/>
        <v>0</v>
      </c>
      <c r="O47" s="153">
        <v>2</v>
      </c>
      <c r="AA47" s="132">
        <v>1</v>
      </c>
      <c r="AB47" s="132">
        <v>7</v>
      </c>
      <c r="AC47" s="132">
        <v>7</v>
      </c>
      <c r="AZ47" s="132">
        <v>2</v>
      </c>
      <c r="BA47" s="132">
        <f t="shared" si="7"/>
        <v>0</v>
      </c>
      <c r="BB47" s="132">
        <f t="shared" si="8"/>
        <v>0</v>
      </c>
      <c r="BC47" s="132">
        <f t="shared" si="9"/>
        <v>0</v>
      </c>
      <c r="BD47" s="132">
        <f t="shared" si="10"/>
        <v>0</v>
      </c>
      <c r="BE47" s="132">
        <f t="shared" si="11"/>
        <v>0</v>
      </c>
      <c r="CA47" s="153">
        <v>1</v>
      </c>
      <c r="CB47" s="153">
        <v>7</v>
      </c>
      <c r="CZ47" s="132">
        <v>2.5999999999999998E-4</v>
      </c>
    </row>
    <row r="48" spans="1:104" x14ac:dyDescent="0.2">
      <c r="A48" s="154">
        <v>19</v>
      </c>
      <c r="B48" s="155" t="s">
        <v>137</v>
      </c>
      <c r="C48" s="156" t="s">
        <v>138</v>
      </c>
      <c r="D48" s="157" t="s">
        <v>89</v>
      </c>
      <c r="E48" s="158">
        <v>4</v>
      </c>
      <c r="F48" s="158">
        <v>0</v>
      </c>
      <c r="G48" s="159">
        <f t="shared" si="6"/>
        <v>0</v>
      </c>
      <c r="O48" s="153">
        <v>2</v>
      </c>
      <c r="AA48" s="132">
        <v>1</v>
      </c>
      <c r="AB48" s="132">
        <v>7</v>
      </c>
      <c r="AC48" s="132">
        <v>7</v>
      </c>
      <c r="AZ48" s="132">
        <v>2</v>
      </c>
      <c r="BA48" s="132">
        <f t="shared" si="7"/>
        <v>0</v>
      </c>
      <c r="BB48" s="132">
        <f t="shared" si="8"/>
        <v>0</v>
      </c>
      <c r="BC48" s="132">
        <f t="shared" si="9"/>
        <v>0</v>
      </c>
      <c r="BD48" s="132">
        <f t="shared" si="10"/>
        <v>0</v>
      </c>
      <c r="BE48" s="132">
        <f t="shared" si="11"/>
        <v>0</v>
      </c>
      <c r="CA48" s="153">
        <v>1</v>
      </c>
      <c r="CB48" s="153">
        <v>7</v>
      </c>
      <c r="CZ48" s="132">
        <v>3.5E-4</v>
      </c>
    </row>
    <row r="49" spans="1:104" x14ac:dyDescent="0.2">
      <c r="A49" s="154">
        <v>20</v>
      </c>
      <c r="B49" s="155" t="s">
        <v>139</v>
      </c>
      <c r="C49" s="156" t="s">
        <v>140</v>
      </c>
      <c r="D49" s="157" t="s">
        <v>89</v>
      </c>
      <c r="E49" s="158">
        <v>6</v>
      </c>
      <c r="F49" s="158">
        <v>0</v>
      </c>
      <c r="G49" s="159">
        <f t="shared" si="6"/>
        <v>0</v>
      </c>
      <c r="O49" s="153">
        <v>2</v>
      </c>
      <c r="AA49" s="132">
        <v>1</v>
      </c>
      <c r="AB49" s="132">
        <v>7</v>
      </c>
      <c r="AC49" s="132">
        <v>7</v>
      </c>
      <c r="AZ49" s="132">
        <v>2</v>
      </c>
      <c r="BA49" s="132">
        <f t="shared" si="7"/>
        <v>0</v>
      </c>
      <c r="BB49" s="132">
        <f t="shared" si="8"/>
        <v>0</v>
      </c>
      <c r="BC49" s="132">
        <f t="shared" si="9"/>
        <v>0</v>
      </c>
      <c r="BD49" s="132">
        <f t="shared" si="10"/>
        <v>0</v>
      </c>
      <c r="BE49" s="132">
        <f t="shared" si="11"/>
        <v>0</v>
      </c>
      <c r="CA49" s="153">
        <v>1</v>
      </c>
      <c r="CB49" s="153">
        <v>7</v>
      </c>
      <c r="CZ49" s="132">
        <v>4.2000000000000002E-4</v>
      </c>
    </row>
    <row r="50" spans="1:104" x14ac:dyDescent="0.2">
      <c r="A50" s="154">
        <v>21</v>
      </c>
      <c r="B50" s="155" t="s">
        <v>141</v>
      </c>
      <c r="C50" s="156" t="s">
        <v>142</v>
      </c>
      <c r="D50" s="157" t="s">
        <v>89</v>
      </c>
      <c r="E50" s="158">
        <v>4</v>
      </c>
      <c r="F50" s="158">
        <v>0</v>
      </c>
      <c r="G50" s="159">
        <f t="shared" si="6"/>
        <v>0</v>
      </c>
      <c r="O50" s="153">
        <v>2</v>
      </c>
      <c r="AA50" s="132">
        <v>1</v>
      </c>
      <c r="AB50" s="132">
        <v>7</v>
      </c>
      <c r="AC50" s="132">
        <v>7</v>
      </c>
      <c r="AZ50" s="132">
        <v>2</v>
      </c>
      <c r="BA50" s="132">
        <f t="shared" si="7"/>
        <v>0</v>
      </c>
      <c r="BB50" s="132">
        <f t="shared" si="8"/>
        <v>0</v>
      </c>
      <c r="BC50" s="132">
        <f t="shared" si="9"/>
        <v>0</v>
      </c>
      <c r="BD50" s="132">
        <f t="shared" si="10"/>
        <v>0</v>
      </c>
      <c r="BE50" s="132">
        <f t="shared" si="11"/>
        <v>0</v>
      </c>
      <c r="CA50" s="153">
        <v>1</v>
      </c>
      <c r="CB50" s="153">
        <v>7</v>
      </c>
      <c r="CZ50" s="132">
        <v>8.5999999999999998E-4</v>
      </c>
    </row>
    <row r="51" spans="1:104" x14ac:dyDescent="0.2">
      <c r="A51" s="154">
        <v>22</v>
      </c>
      <c r="B51" s="155" t="s">
        <v>143</v>
      </c>
      <c r="C51" s="156" t="s">
        <v>144</v>
      </c>
      <c r="D51" s="157" t="s">
        <v>89</v>
      </c>
      <c r="E51" s="158">
        <v>16</v>
      </c>
      <c r="F51" s="158">
        <v>0</v>
      </c>
      <c r="G51" s="159">
        <f t="shared" si="6"/>
        <v>0</v>
      </c>
      <c r="O51" s="153">
        <v>2</v>
      </c>
      <c r="AA51" s="132">
        <v>1</v>
      </c>
      <c r="AB51" s="132">
        <v>7</v>
      </c>
      <c r="AC51" s="132">
        <v>7</v>
      </c>
      <c r="AZ51" s="132">
        <v>2</v>
      </c>
      <c r="BA51" s="132">
        <f t="shared" si="7"/>
        <v>0</v>
      </c>
      <c r="BB51" s="132">
        <f t="shared" si="8"/>
        <v>0</v>
      </c>
      <c r="BC51" s="132">
        <f t="shared" si="9"/>
        <v>0</v>
      </c>
      <c r="BD51" s="132">
        <f t="shared" si="10"/>
        <v>0</v>
      </c>
      <c r="BE51" s="132">
        <f t="shared" si="11"/>
        <v>0</v>
      </c>
      <c r="CA51" s="153">
        <v>1</v>
      </c>
      <c r="CB51" s="153">
        <v>7</v>
      </c>
      <c r="CZ51" s="132">
        <v>2.5200000000000001E-3</v>
      </c>
    </row>
    <row r="52" spans="1:104" ht="22.5" x14ac:dyDescent="0.2">
      <c r="A52" s="154">
        <v>23</v>
      </c>
      <c r="B52" s="155" t="s">
        <v>145</v>
      </c>
      <c r="C52" s="156" t="s">
        <v>146</v>
      </c>
      <c r="D52" s="157" t="s">
        <v>89</v>
      </c>
      <c r="E52" s="158">
        <v>10</v>
      </c>
      <c r="F52" s="158">
        <v>0</v>
      </c>
      <c r="G52" s="159">
        <f t="shared" si="6"/>
        <v>0</v>
      </c>
      <c r="O52" s="153">
        <v>2</v>
      </c>
      <c r="AA52" s="132">
        <v>1</v>
      </c>
      <c r="AB52" s="132">
        <v>7</v>
      </c>
      <c r="AC52" s="132">
        <v>7</v>
      </c>
      <c r="AZ52" s="132">
        <v>2</v>
      </c>
      <c r="BA52" s="132">
        <f t="shared" si="7"/>
        <v>0</v>
      </c>
      <c r="BB52" s="132">
        <f t="shared" si="8"/>
        <v>0</v>
      </c>
      <c r="BC52" s="132">
        <f t="shared" si="9"/>
        <v>0</v>
      </c>
      <c r="BD52" s="132">
        <f t="shared" si="10"/>
        <v>0</v>
      </c>
      <c r="BE52" s="132">
        <f t="shared" si="11"/>
        <v>0</v>
      </c>
      <c r="CA52" s="153">
        <v>1</v>
      </c>
      <c r="CB52" s="153">
        <v>7</v>
      </c>
      <c r="CZ52" s="132">
        <v>3.2000000000000002E-3</v>
      </c>
    </row>
    <row r="53" spans="1:104" x14ac:dyDescent="0.2">
      <c r="A53" s="154">
        <v>24</v>
      </c>
      <c r="B53" s="155" t="s">
        <v>147</v>
      </c>
      <c r="C53" s="156" t="s">
        <v>148</v>
      </c>
      <c r="D53" s="157" t="s">
        <v>121</v>
      </c>
      <c r="E53" s="158">
        <v>3</v>
      </c>
      <c r="F53" s="158">
        <v>0</v>
      </c>
      <c r="G53" s="159">
        <f t="shared" si="6"/>
        <v>0</v>
      </c>
      <c r="O53" s="153">
        <v>2</v>
      </c>
      <c r="AA53" s="132">
        <v>1</v>
      </c>
      <c r="AB53" s="132">
        <v>7</v>
      </c>
      <c r="AC53" s="132">
        <v>7</v>
      </c>
      <c r="AZ53" s="132">
        <v>2</v>
      </c>
      <c r="BA53" s="132">
        <f t="shared" si="7"/>
        <v>0</v>
      </c>
      <c r="BB53" s="132">
        <f t="shared" si="8"/>
        <v>0</v>
      </c>
      <c r="BC53" s="132">
        <f t="shared" si="9"/>
        <v>0</v>
      </c>
      <c r="BD53" s="132">
        <f t="shared" si="10"/>
        <v>0</v>
      </c>
      <c r="BE53" s="132">
        <f t="shared" si="11"/>
        <v>0</v>
      </c>
      <c r="CA53" s="153">
        <v>1</v>
      </c>
      <c r="CB53" s="153">
        <v>7</v>
      </c>
      <c r="CZ53" s="132">
        <v>0</v>
      </c>
    </row>
    <row r="54" spans="1:104" x14ac:dyDescent="0.2">
      <c r="A54" s="160"/>
      <c r="B54" s="162"/>
      <c r="C54" s="203" t="s">
        <v>149</v>
      </c>
      <c r="D54" s="204"/>
      <c r="E54" s="163">
        <v>3</v>
      </c>
      <c r="F54" s="164"/>
      <c r="G54" s="165"/>
      <c r="M54" s="161" t="s">
        <v>149</v>
      </c>
      <c r="O54" s="153"/>
    </row>
    <row r="55" spans="1:104" x14ac:dyDescent="0.2">
      <c r="A55" s="154">
        <v>25</v>
      </c>
      <c r="B55" s="155" t="s">
        <v>150</v>
      </c>
      <c r="C55" s="156" t="s">
        <v>151</v>
      </c>
      <c r="D55" s="157" t="s">
        <v>121</v>
      </c>
      <c r="E55" s="158">
        <v>2</v>
      </c>
      <c r="F55" s="158">
        <v>0</v>
      </c>
      <c r="G55" s="159">
        <f>E55*F55</f>
        <v>0</v>
      </c>
      <c r="O55" s="153">
        <v>2</v>
      </c>
      <c r="AA55" s="132">
        <v>1</v>
      </c>
      <c r="AB55" s="132">
        <v>7</v>
      </c>
      <c r="AC55" s="132">
        <v>7</v>
      </c>
      <c r="AZ55" s="132">
        <v>2</v>
      </c>
      <c r="BA55" s="132">
        <f>IF(AZ55=1,G55,0)</f>
        <v>0</v>
      </c>
      <c r="BB55" s="132">
        <f>IF(AZ55=2,G55,0)</f>
        <v>0</v>
      </c>
      <c r="BC55" s="132">
        <f>IF(AZ55=3,G55,0)</f>
        <v>0</v>
      </c>
      <c r="BD55" s="132">
        <f>IF(AZ55=4,G55,0)</f>
        <v>0</v>
      </c>
      <c r="BE55" s="132">
        <f>IF(AZ55=5,G55,0)</f>
        <v>0</v>
      </c>
      <c r="CA55" s="153">
        <v>1</v>
      </c>
      <c r="CB55" s="153">
        <v>7</v>
      </c>
      <c r="CZ55" s="132">
        <v>0</v>
      </c>
    </row>
    <row r="56" spans="1:104" x14ac:dyDescent="0.2">
      <c r="A56" s="160"/>
      <c r="B56" s="162"/>
      <c r="C56" s="203" t="s">
        <v>152</v>
      </c>
      <c r="D56" s="204"/>
      <c r="E56" s="163">
        <v>2</v>
      </c>
      <c r="F56" s="164"/>
      <c r="G56" s="165"/>
      <c r="M56" s="161" t="s">
        <v>152</v>
      </c>
      <c r="O56" s="153"/>
    </row>
    <row r="57" spans="1:104" x14ac:dyDescent="0.2">
      <c r="A57" s="154">
        <v>26</v>
      </c>
      <c r="B57" s="155" t="s">
        <v>153</v>
      </c>
      <c r="C57" s="156" t="s">
        <v>154</v>
      </c>
      <c r="D57" s="157" t="s">
        <v>121</v>
      </c>
      <c r="E57" s="158">
        <v>2</v>
      </c>
      <c r="F57" s="158">
        <v>0</v>
      </c>
      <c r="G57" s="159">
        <f>E57*F57</f>
        <v>0</v>
      </c>
      <c r="O57" s="153">
        <v>2</v>
      </c>
      <c r="AA57" s="132">
        <v>1</v>
      </c>
      <c r="AB57" s="132">
        <v>7</v>
      </c>
      <c r="AC57" s="132">
        <v>7</v>
      </c>
      <c r="AZ57" s="132">
        <v>2</v>
      </c>
      <c r="BA57" s="132">
        <f>IF(AZ57=1,G57,0)</f>
        <v>0</v>
      </c>
      <c r="BB57" s="132">
        <f>IF(AZ57=2,G57,0)</f>
        <v>0</v>
      </c>
      <c r="BC57" s="132">
        <f>IF(AZ57=3,G57,0)</f>
        <v>0</v>
      </c>
      <c r="BD57" s="132">
        <f>IF(AZ57=4,G57,0)</f>
        <v>0</v>
      </c>
      <c r="BE57" s="132">
        <f>IF(AZ57=5,G57,0)</f>
        <v>0</v>
      </c>
      <c r="CA57" s="153">
        <v>1</v>
      </c>
      <c r="CB57" s="153">
        <v>7</v>
      </c>
      <c r="CZ57" s="132">
        <v>0</v>
      </c>
    </row>
    <row r="58" spans="1:104" x14ac:dyDescent="0.2">
      <c r="A58" s="160"/>
      <c r="B58" s="162"/>
      <c r="C58" s="203" t="s">
        <v>155</v>
      </c>
      <c r="D58" s="204"/>
      <c r="E58" s="163">
        <v>2</v>
      </c>
      <c r="F58" s="164"/>
      <c r="G58" s="165"/>
      <c r="M58" s="161" t="s">
        <v>155</v>
      </c>
      <c r="O58" s="153"/>
    </row>
    <row r="59" spans="1:104" ht="22.5" x14ac:dyDescent="0.2">
      <c r="A59" s="154">
        <v>27</v>
      </c>
      <c r="B59" s="155" t="s">
        <v>156</v>
      </c>
      <c r="C59" s="156" t="s">
        <v>157</v>
      </c>
      <c r="D59" s="157" t="s">
        <v>121</v>
      </c>
      <c r="E59" s="158">
        <v>3</v>
      </c>
      <c r="F59" s="158">
        <v>0</v>
      </c>
      <c r="G59" s="159">
        <f>E59*F59</f>
        <v>0</v>
      </c>
      <c r="O59" s="153">
        <v>2</v>
      </c>
      <c r="AA59" s="132">
        <v>1</v>
      </c>
      <c r="AB59" s="132">
        <v>7</v>
      </c>
      <c r="AC59" s="132">
        <v>7</v>
      </c>
      <c r="AZ59" s="132">
        <v>2</v>
      </c>
      <c r="BA59" s="132">
        <f>IF(AZ59=1,G59,0)</f>
        <v>0</v>
      </c>
      <c r="BB59" s="132">
        <f>IF(AZ59=2,G59,0)</f>
        <v>0</v>
      </c>
      <c r="BC59" s="132">
        <f>IF(AZ59=3,G59,0)</f>
        <v>0</v>
      </c>
      <c r="BD59" s="132">
        <f>IF(AZ59=4,G59,0)</f>
        <v>0</v>
      </c>
      <c r="BE59" s="132">
        <f>IF(AZ59=5,G59,0)</f>
        <v>0</v>
      </c>
      <c r="CA59" s="153">
        <v>1</v>
      </c>
      <c r="CB59" s="153">
        <v>7</v>
      </c>
      <c r="CZ59" s="132">
        <v>1.2700000000000001E-3</v>
      </c>
    </row>
    <row r="60" spans="1:104" x14ac:dyDescent="0.2">
      <c r="A60" s="160"/>
      <c r="B60" s="162"/>
      <c r="C60" s="203" t="s">
        <v>158</v>
      </c>
      <c r="D60" s="204"/>
      <c r="E60" s="163">
        <v>1</v>
      </c>
      <c r="F60" s="164"/>
      <c r="G60" s="165"/>
      <c r="M60" s="161" t="s">
        <v>158</v>
      </c>
      <c r="O60" s="153"/>
    </row>
    <row r="61" spans="1:104" x14ac:dyDescent="0.2">
      <c r="A61" s="160"/>
      <c r="B61" s="162"/>
      <c r="C61" s="203" t="s">
        <v>159</v>
      </c>
      <c r="D61" s="204"/>
      <c r="E61" s="163">
        <v>1</v>
      </c>
      <c r="F61" s="164"/>
      <c r="G61" s="165"/>
      <c r="M61" s="161" t="s">
        <v>159</v>
      </c>
      <c r="O61" s="153"/>
    </row>
    <row r="62" spans="1:104" x14ac:dyDescent="0.2">
      <c r="A62" s="160"/>
      <c r="B62" s="162"/>
      <c r="C62" s="203" t="s">
        <v>160</v>
      </c>
      <c r="D62" s="204"/>
      <c r="E62" s="163">
        <v>1</v>
      </c>
      <c r="F62" s="164"/>
      <c r="G62" s="165"/>
      <c r="M62" s="161" t="s">
        <v>160</v>
      </c>
      <c r="O62" s="153"/>
    </row>
    <row r="63" spans="1:104" x14ac:dyDescent="0.2">
      <c r="A63" s="154">
        <v>28</v>
      </c>
      <c r="B63" s="155" t="s">
        <v>161</v>
      </c>
      <c r="C63" s="156" t="s">
        <v>162</v>
      </c>
      <c r="D63" s="157" t="s">
        <v>89</v>
      </c>
      <c r="E63" s="158">
        <v>42</v>
      </c>
      <c r="F63" s="158">
        <v>0</v>
      </c>
      <c r="G63" s="159">
        <f>E63*F63</f>
        <v>0</v>
      </c>
      <c r="O63" s="153">
        <v>2</v>
      </c>
      <c r="AA63" s="132">
        <v>1</v>
      </c>
      <c r="AB63" s="132">
        <v>7</v>
      </c>
      <c r="AC63" s="132">
        <v>7</v>
      </c>
      <c r="AZ63" s="132">
        <v>2</v>
      </c>
      <c r="BA63" s="132">
        <f>IF(AZ63=1,G63,0)</f>
        <v>0</v>
      </c>
      <c r="BB63" s="132">
        <f>IF(AZ63=2,G63,0)</f>
        <v>0</v>
      </c>
      <c r="BC63" s="132">
        <f>IF(AZ63=3,G63,0)</f>
        <v>0</v>
      </c>
      <c r="BD63" s="132">
        <f>IF(AZ63=4,G63,0)</f>
        <v>0</v>
      </c>
      <c r="BE63" s="132">
        <f>IF(AZ63=5,G63,0)</f>
        <v>0</v>
      </c>
      <c r="CA63" s="153">
        <v>1</v>
      </c>
      <c r="CB63" s="153">
        <v>7</v>
      </c>
      <c r="CZ63" s="132">
        <v>0</v>
      </c>
    </row>
    <row r="64" spans="1:104" x14ac:dyDescent="0.2">
      <c r="A64" s="160"/>
      <c r="B64" s="162"/>
      <c r="C64" s="203" t="s">
        <v>163</v>
      </c>
      <c r="D64" s="204"/>
      <c r="E64" s="163">
        <v>42</v>
      </c>
      <c r="F64" s="164"/>
      <c r="G64" s="165"/>
      <c r="M64" s="161" t="s">
        <v>163</v>
      </c>
      <c r="O64" s="153"/>
    </row>
    <row r="65" spans="1:104" x14ac:dyDescent="0.2">
      <c r="A65" s="154">
        <v>29</v>
      </c>
      <c r="B65" s="155" t="s">
        <v>164</v>
      </c>
      <c r="C65" s="156" t="s">
        <v>165</v>
      </c>
      <c r="D65" s="157" t="s">
        <v>121</v>
      </c>
      <c r="E65" s="158">
        <v>4</v>
      </c>
      <c r="F65" s="158">
        <v>0</v>
      </c>
      <c r="G65" s="159">
        <f>E65*F65</f>
        <v>0</v>
      </c>
      <c r="O65" s="153">
        <v>2</v>
      </c>
      <c r="AA65" s="132">
        <v>12</v>
      </c>
      <c r="AB65" s="132">
        <v>1</v>
      </c>
      <c r="AC65" s="132">
        <v>3</v>
      </c>
      <c r="AZ65" s="132">
        <v>2</v>
      </c>
      <c r="BA65" s="132">
        <f>IF(AZ65=1,G65,0)</f>
        <v>0</v>
      </c>
      <c r="BB65" s="132">
        <f>IF(AZ65=2,G65,0)</f>
        <v>0</v>
      </c>
      <c r="BC65" s="132">
        <f>IF(AZ65=3,G65,0)</f>
        <v>0</v>
      </c>
      <c r="BD65" s="132">
        <f>IF(AZ65=4,G65,0)</f>
        <v>0</v>
      </c>
      <c r="BE65" s="132">
        <f>IF(AZ65=5,G65,0)</f>
        <v>0</v>
      </c>
      <c r="CA65" s="153">
        <v>12</v>
      </c>
      <c r="CB65" s="153">
        <v>1</v>
      </c>
      <c r="CZ65" s="132">
        <v>0</v>
      </c>
    </row>
    <row r="66" spans="1:104" x14ac:dyDescent="0.2">
      <c r="A66" s="154">
        <v>30</v>
      </c>
      <c r="B66" s="155" t="s">
        <v>166</v>
      </c>
      <c r="C66" s="156" t="s">
        <v>167</v>
      </c>
      <c r="D66" s="157" t="s">
        <v>61</v>
      </c>
      <c r="E66" s="158"/>
      <c r="F66" s="158">
        <v>0</v>
      </c>
      <c r="G66" s="159">
        <f>E66*F66</f>
        <v>0</v>
      </c>
      <c r="O66" s="153">
        <v>2</v>
      </c>
      <c r="AA66" s="132">
        <v>7</v>
      </c>
      <c r="AB66" s="132">
        <v>1002</v>
      </c>
      <c r="AC66" s="132">
        <v>5</v>
      </c>
      <c r="AZ66" s="132">
        <v>2</v>
      </c>
      <c r="BA66" s="132">
        <f>IF(AZ66=1,G66,0)</f>
        <v>0</v>
      </c>
      <c r="BB66" s="132">
        <f>IF(AZ66=2,G66,0)</f>
        <v>0</v>
      </c>
      <c r="BC66" s="132">
        <f>IF(AZ66=3,G66,0)</f>
        <v>0</v>
      </c>
      <c r="BD66" s="132">
        <f>IF(AZ66=4,G66,0)</f>
        <v>0</v>
      </c>
      <c r="BE66" s="132">
        <f>IF(AZ66=5,G66,0)</f>
        <v>0</v>
      </c>
      <c r="CA66" s="153">
        <v>7</v>
      </c>
      <c r="CB66" s="153">
        <v>1002</v>
      </c>
      <c r="CZ66" s="132">
        <v>0</v>
      </c>
    </row>
    <row r="67" spans="1:104" x14ac:dyDescent="0.2">
      <c r="A67" s="154">
        <v>31</v>
      </c>
      <c r="B67" s="155" t="s">
        <v>168</v>
      </c>
      <c r="C67" s="156" t="s">
        <v>169</v>
      </c>
      <c r="D67" s="157" t="s">
        <v>61</v>
      </c>
      <c r="E67" s="158"/>
      <c r="F67" s="158">
        <v>0</v>
      </c>
      <c r="G67" s="159">
        <f>E67*F67</f>
        <v>0</v>
      </c>
      <c r="O67" s="153">
        <v>2</v>
      </c>
      <c r="AA67" s="132">
        <v>7</v>
      </c>
      <c r="AB67" s="132">
        <v>1002</v>
      </c>
      <c r="AC67" s="132">
        <v>5</v>
      </c>
      <c r="AZ67" s="132">
        <v>2</v>
      </c>
      <c r="BA67" s="132">
        <f>IF(AZ67=1,G67,0)</f>
        <v>0</v>
      </c>
      <c r="BB67" s="132">
        <f>IF(AZ67=2,G67,0)</f>
        <v>0</v>
      </c>
      <c r="BC67" s="132">
        <f>IF(AZ67=3,G67,0)</f>
        <v>0</v>
      </c>
      <c r="BD67" s="132">
        <f>IF(AZ67=4,G67,0)</f>
        <v>0</v>
      </c>
      <c r="BE67" s="132">
        <f>IF(AZ67=5,G67,0)</f>
        <v>0</v>
      </c>
      <c r="CA67" s="153">
        <v>7</v>
      </c>
      <c r="CB67" s="153">
        <v>1002</v>
      </c>
      <c r="CZ67" s="132">
        <v>0</v>
      </c>
    </row>
    <row r="68" spans="1:104" x14ac:dyDescent="0.2">
      <c r="A68" s="166"/>
      <c r="B68" s="167" t="s">
        <v>74</v>
      </c>
      <c r="C68" s="168" t="str">
        <f>CONCATENATE(B44," ",C44)</f>
        <v>721 Vnitřní kanalizace</v>
      </c>
      <c r="D68" s="169"/>
      <c r="E68" s="170"/>
      <c r="F68" s="171"/>
      <c r="G68" s="172">
        <f>SUM(G44:G67)</f>
        <v>0</v>
      </c>
      <c r="O68" s="153">
        <v>4</v>
      </c>
      <c r="BA68" s="173">
        <f>SUM(BA44:BA67)</f>
        <v>0</v>
      </c>
      <c r="BB68" s="173">
        <f>SUM(BB44:BB67)</f>
        <v>0</v>
      </c>
      <c r="BC68" s="173">
        <f>SUM(BC44:BC67)</f>
        <v>0</v>
      </c>
      <c r="BD68" s="173">
        <f>SUM(BD44:BD67)</f>
        <v>0</v>
      </c>
      <c r="BE68" s="173">
        <f>SUM(BE44:BE67)</f>
        <v>0</v>
      </c>
    </row>
    <row r="69" spans="1:104" x14ac:dyDescent="0.2">
      <c r="A69" s="147" t="s">
        <v>72</v>
      </c>
      <c r="B69" s="148" t="s">
        <v>170</v>
      </c>
      <c r="C69" s="149" t="s">
        <v>171</v>
      </c>
      <c r="D69" s="150"/>
      <c r="E69" s="151"/>
      <c r="F69" s="151"/>
      <c r="G69" s="152"/>
      <c r="O69" s="153">
        <v>1</v>
      </c>
    </row>
    <row r="70" spans="1:104" x14ac:dyDescent="0.2">
      <c r="A70" s="154">
        <v>32</v>
      </c>
      <c r="B70" s="155" t="s">
        <v>172</v>
      </c>
      <c r="C70" s="156" t="s">
        <v>173</v>
      </c>
      <c r="D70" s="157" t="s">
        <v>89</v>
      </c>
      <c r="E70" s="158">
        <v>10</v>
      </c>
      <c r="F70" s="158">
        <v>0</v>
      </c>
      <c r="G70" s="159">
        <f>E70*F70</f>
        <v>0</v>
      </c>
      <c r="O70" s="153">
        <v>2</v>
      </c>
      <c r="AA70" s="132">
        <v>1</v>
      </c>
      <c r="AB70" s="132">
        <v>7</v>
      </c>
      <c r="AC70" s="132">
        <v>7</v>
      </c>
      <c r="AZ70" s="132">
        <v>2</v>
      </c>
      <c r="BA70" s="132">
        <f>IF(AZ70=1,G70,0)</f>
        <v>0</v>
      </c>
      <c r="BB70" s="132">
        <f>IF(AZ70=2,G70,0)</f>
        <v>0</v>
      </c>
      <c r="BC70" s="132">
        <f>IF(AZ70=3,G70,0)</f>
        <v>0</v>
      </c>
      <c r="BD70" s="132">
        <f>IF(AZ70=4,G70,0)</f>
        <v>0</v>
      </c>
      <c r="BE70" s="132">
        <f>IF(AZ70=5,G70,0)</f>
        <v>0</v>
      </c>
      <c r="CA70" s="153">
        <v>1</v>
      </c>
      <c r="CB70" s="153">
        <v>7</v>
      </c>
      <c r="CZ70" s="132">
        <v>0</v>
      </c>
    </row>
    <row r="71" spans="1:104" ht="22.5" x14ac:dyDescent="0.2">
      <c r="A71" s="154">
        <v>33</v>
      </c>
      <c r="B71" s="155" t="s">
        <v>174</v>
      </c>
      <c r="C71" s="156" t="s">
        <v>175</v>
      </c>
      <c r="D71" s="157" t="s">
        <v>89</v>
      </c>
      <c r="E71" s="158">
        <v>24</v>
      </c>
      <c r="F71" s="158">
        <v>0</v>
      </c>
      <c r="G71" s="159">
        <f>E71*F71</f>
        <v>0</v>
      </c>
      <c r="O71" s="153">
        <v>2</v>
      </c>
      <c r="AA71" s="132">
        <v>1</v>
      </c>
      <c r="AB71" s="132">
        <v>7</v>
      </c>
      <c r="AC71" s="132">
        <v>7</v>
      </c>
      <c r="AZ71" s="132">
        <v>2</v>
      </c>
      <c r="BA71" s="132">
        <f>IF(AZ71=1,G71,0)</f>
        <v>0</v>
      </c>
      <c r="BB71" s="132">
        <f>IF(AZ71=2,G71,0)</f>
        <v>0</v>
      </c>
      <c r="BC71" s="132">
        <f>IF(AZ71=3,G71,0)</f>
        <v>0</v>
      </c>
      <c r="BD71" s="132">
        <f>IF(AZ71=4,G71,0)</f>
        <v>0</v>
      </c>
      <c r="BE71" s="132">
        <f>IF(AZ71=5,G71,0)</f>
        <v>0</v>
      </c>
      <c r="CA71" s="153">
        <v>1</v>
      </c>
      <c r="CB71" s="153">
        <v>7</v>
      </c>
      <c r="CZ71" s="132">
        <v>4.2999999999999999E-4</v>
      </c>
    </row>
    <row r="72" spans="1:104" ht="22.5" x14ac:dyDescent="0.2">
      <c r="A72" s="154">
        <v>34</v>
      </c>
      <c r="B72" s="155" t="s">
        <v>176</v>
      </c>
      <c r="C72" s="156" t="s">
        <v>177</v>
      </c>
      <c r="D72" s="157" t="s">
        <v>89</v>
      </c>
      <c r="E72" s="158">
        <v>28</v>
      </c>
      <c r="F72" s="158">
        <v>0</v>
      </c>
      <c r="G72" s="159">
        <f>E72*F72</f>
        <v>0</v>
      </c>
      <c r="O72" s="153">
        <v>2</v>
      </c>
      <c r="AA72" s="132">
        <v>1</v>
      </c>
      <c r="AB72" s="132">
        <v>7</v>
      </c>
      <c r="AC72" s="132">
        <v>7</v>
      </c>
      <c r="AZ72" s="132">
        <v>2</v>
      </c>
      <c r="BA72" s="132">
        <f>IF(AZ72=1,G72,0)</f>
        <v>0</v>
      </c>
      <c r="BB72" s="132">
        <f>IF(AZ72=2,G72,0)</f>
        <v>0</v>
      </c>
      <c r="BC72" s="132">
        <f>IF(AZ72=3,G72,0)</f>
        <v>0</v>
      </c>
      <c r="BD72" s="132">
        <f>IF(AZ72=4,G72,0)</f>
        <v>0</v>
      </c>
      <c r="BE72" s="132">
        <f>IF(AZ72=5,G72,0)</f>
        <v>0</v>
      </c>
      <c r="CA72" s="153">
        <v>1</v>
      </c>
      <c r="CB72" s="153">
        <v>7</v>
      </c>
      <c r="CZ72" s="132">
        <v>5.9000000000000003E-4</v>
      </c>
    </row>
    <row r="73" spans="1:104" x14ac:dyDescent="0.2">
      <c r="A73" s="154">
        <v>35</v>
      </c>
      <c r="B73" s="155" t="s">
        <v>178</v>
      </c>
      <c r="C73" s="156" t="s">
        <v>179</v>
      </c>
      <c r="D73" s="157" t="s">
        <v>89</v>
      </c>
      <c r="E73" s="158">
        <v>52</v>
      </c>
      <c r="F73" s="158">
        <v>0</v>
      </c>
      <c r="G73" s="159">
        <f>E73*F73</f>
        <v>0</v>
      </c>
      <c r="O73" s="153">
        <v>2</v>
      </c>
      <c r="AA73" s="132">
        <v>1</v>
      </c>
      <c r="AB73" s="132">
        <v>7</v>
      </c>
      <c r="AC73" s="132">
        <v>7</v>
      </c>
      <c r="AZ73" s="132">
        <v>2</v>
      </c>
      <c r="BA73" s="132">
        <f>IF(AZ73=1,G73,0)</f>
        <v>0</v>
      </c>
      <c r="BB73" s="132">
        <f>IF(AZ73=2,G73,0)</f>
        <v>0</v>
      </c>
      <c r="BC73" s="132">
        <f>IF(AZ73=3,G73,0)</f>
        <v>0</v>
      </c>
      <c r="BD73" s="132">
        <f>IF(AZ73=4,G73,0)</f>
        <v>0</v>
      </c>
      <c r="BE73" s="132">
        <f>IF(AZ73=5,G73,0)</f>
        <v>0</v>
      </c>
      <c r="CA73" s="153">
        <v>1</v>
      </c>
      <c r="CB73" s="153">
        <v>7</v>
      </c>
      <c r="CZ73" s="132">
        <v>0</v>
      </c>
    </row>
    <row r="74" spans="1:104" x14ac:dyDescent="0.2">
      <c r="A74" s="160"/>
      <c r="B74" s="162"/>
      <c r="C74" s="203" t="s">
        <v>180</v>
      </c>
      <c r="D74" s="204"/>
      <c r="E74" s="163">
        <v>52</v>
      </c>
      <c r="F74" s="164"/>
      <c r="G74" s="165"/>
      <c r="M74" s="161" t="s">
        <v>180</v>
      </c>
      <c r="O74" s="153"/>
    </row>
    <row r="75" spans="1:104" x14ac:dyDescent="0.2">
      <c r="A75" s="154">
        <v>36</v>
      </c>
      <c r="B75" s="155" t="s">
        <v>181</v>
      </c>
      <c r="C75" s="156" t="s">
        <v>182</v>
      </c>
      <c r="D75" s="157" t="s">
        <v>183</v>
      </c>
      <c r="E75" s="158">
        <v>4</v>
      </c>
      <c r="F75" s="158">
        <v>0</v>
      </c>
      <c r="G75" s="159">
        <f>E75*F75</f>
        <v>0</v>
      </c>
      <c r="O75" s="153">
        <v>2</v>
      </c>
      <c r="AA75" s="132">
        <v>1</v>
      </c>
      <c r="AB75" s="132">
        <v>7</v>
      </c>
      <c r="AC75" s="132">
        <v>7</v>
      </c>
      <c r="AZ75" s="132">
        <v>2</v>
      </c>
      <c r="BA75" s="132">
        <f>IF(AZ75=1,G75,0)</f>
        <v>0</v>
      </c>
      <c r="BB75" s="132">
        <f>IF(AZ75=2,G75,0)</f>
        <v>0</v>
      </c>
      <c r="BC75" s="132">
        <f>IF(AZ75=3,G75,0)</f>
        <v>0</v>
      </c>
      <c r="BD75" s="132">
        <f>IF(AZ75=4,G75,0)</f>
        <v>0</v>
      </c>
      <c r="BE75" s="132">
        <f>IF(AZ75=5,G75,0)</f>
        <v>0</v>
      </c>
      <c r="CA75" s="153">
        <v>1</v>
      </c>
      <c r="CB75" s="153">
        <v>7</v>
      </c>
      <c r="CZ75" s="132">
        <v>1.56E-3</v>
      </c>
    </row>
    <row r="76" spans="1:104" x14ac:dyDescent="0.2">
      <c r="A76" s="154">
        <v>37</v>
      </c>
      <c r="B76" s="155" t="s">
        <v>184</v>
      </c>
      <c r="C76" s="156" t="s">
        <v>185</v>
      </c>
      <c r="D76" s="157" t="s">
        <v>89</v>
      </c>
      <c r="E76" s="158">
        <v>52</v>
      </c>
      <c r="F76" s="158">
        <v>0</v>
      </c>
      <c r="G76" s="159">
        <f>E76*F76</f>
        <v>0</v>
      </c>
      <c r="O76" s="153">
        <v>2</v>
      </c>
      <c r="AA76" s="132">
        <v>1</v>
      </c>
      <c r="AB76" s="132">
        <v>7</v>
      </c>
      <c r="AC76" s="132">
        <v>7</v>
      </c>
      <c r="AZ76" s="132">
        <v>2</v>
      </c>
      <c r="BA76" s="132">
        <f>IF(AZ76=1,G76,0)</f>
        <v>0</v>
      </c>
      <c r="BB76" s="132">
        <f>IF(AZ76=2,G76,0)</f>
        <v>0</v>
      </c>
      <c r="BC76" s="132">
        <f>IF(AZ76=3,G76,0)</f>
        <v>0</v>
      </c>
      <c r="BD76" s="132">
        <f>IF(AZ76=4,G76,0)</f>
        <v>0</v>
      </c>
      <c r="BE76" s="132">
        <f>IF(AZ76=5,G76,0)</f>
        <v>0</v>
      </c>
      <c r="CA76" s="153">
        <v>1</v>
      </c>
      <c r="CB76" s="153">
        <v>7</v>
      </c>
      <c r="CZ76" s="132">
        <v>1.8000000000000001E-4</v>
      </c>
    </row>
    <row r="77" spans="1:104" x14ac:dyDescent="0.2">
      <c r="A77" s="160"/>
      <c r="B77" s="162"/>
      <c r="C77" s="203" t="s">
        <v>180</v>
      </c>
      <c r="D77" s="204"/>
      <c r="E77" s="163">
        <v>52</v>
      </c>
      <c r="F77" s="164"/>
      <c r="G77" s="165"/>
      <c r="M77" s="161" t="s">
        <v>180</v>
      </c>
      <c r="O77" s="153"/>
    </row>
    <row r="78" spans="1:104" x14ac:dyDescent="0.2">
      <c r="A78" s="154">
        <v>38</v>
      </c>
      <c r="B78" s="155" t="s">
        <v>186</v>
      </c>
      <c r="C78" s="156" t="s">
        <v>187</v>
      </c>
      <c r="D78" s="157" t="s">
        <v>89</v>
      </c>
      <c r="E78" s="158">
        <v>52</v>
      </c>
      <c r="F78" s="158">
        <v>0</v>
      </c>
      <c r="G78" s="159">
        <f t="shared" ref="G78:G86" si="12">E78*F78</f>
        <v>0</v>
      </c>
      <c r="O78" s="153">
        <v>2</v>
      </c>
      <c r="AA78" s="132">
        <v>1</v>
      </c>
      <c r="AB78" s="132">
        <v>7</v>
      </c>
      <c r="AC78" s="132">
        <v>7</v>
      </c>
      <c r="AZ78" s="132">
        <v>2</v>
      </c>
      <c r="BA78" s="132">
        <f t="shared" ref="BA78:BA86" si="13">IF(AZ78=1,G78,0)</f>
        <v>0</v>
      </c>
      <c r="BB78" s="132">
        <f t="shared" ref="BB78:BB86" si="14">IF(AZ78=2,G78,0)</f>
        <v>0</v>
      </c>
      <c r="BC78" s="132">
        <f t="shared" ref="BC78:BC86" si="15">IF(AZ78=3,G78,0)</f>
        <v>0</v>
      </c>
      <c r="BD78" s="132">
        <f t="shared" ref="BD78:BD86" si="16">IF(AZ78=4,G78,0)</f>
        <v>0</v>
      </c>
      <c r="BE78" s="132">
        <f t="shared" ref="BE78:BE86" si="17">IF(AZ78=5,G78,0)</f>
        <v>0</v>
      </c>
      <c r="CA78" s="153">
        <v>1</v>
      </c>
      <c r="CB78" s="153">
        <v>7</v>
      </c>
      <c r="CZ78" s="132">
        <v>1.0000000000000001E-5</v>
      </c>
    </row>
    <row r="79" spans="1:104" ht="22.5" x14ac:dyDescent="0.2">
      <c r="A79" s="154">
        <v>39</v>
      </c>
      <c r="B79" s="155" t="s">
        <v>188</v>
      </c>
      <c r="C79" s="156" t="s">
        <v>189</v>
      </c>
      <c r="D79" s="157" t="s">
        <v>190</v>
      </c>
      <c r="E79" s="158">
        <v>1</v>
      </c>
      <c r="F79" s="158">
        <v>0</v>
      </c>
      <c r="G79" s="159">
        <f t="shared" si="12"/>
        <v>0</v>
      </c>
      <c r="O79" s="153">
        <v>2</v>
      </c>
      <c r="AA79" s="132">
        <v>12</v>
      </c>
      <c r="AB79" s="132">
        <v>0</v>
      </c>
      <c r="AC79" s="132">
        <v>98</v>
      </c>
      <c r="AZ79" s="132">
        <v>2</v>
      </c>
      <c r="BA79" s="132">
        <f t="shared" si="13"/>
        <v>0</v>
      </c>
      <c r="BB79" s="132">
        <f t="shared" si="14"/>
        <v>0</v>
      </c>
      <c r="BC79" s="132">
        <f t="shared" si="15"/>
        <v>0</v>
      </c>
      <c r="BD79" s="132">
        <f t="shared" si="16"/>
        <v>0</v>
      </c>
      <c r="BE79" s="132">
        <f t="shared" si="17"/>
        <v>0</v>
      </c>
      <c r="CA79" s="153">
        <v>12</v>
      </c>
      <c r="CB79" s="153">
        <v>0</v>
      </c>
      <c r="CZ79" s="132">
        <v>0</v>
      </c>
    </row>
    <row r="80" spans="1:104" x14ac:dyDescent="0.2">
      <c r="A80" s="154">
        <v>40</v>
      </c>
      <c r="B80" s="155" t="s">
        <v>191</v>
      </c>
      <c r="C80" s="156" t="s">
        <v>192</v>
      </c>
      <c r="D80" s="157" t="s">
        <v>89</v>
      </c>
      <c r="E80" s="158">
        <v>24</v>
      </c>
      <c r="F80" s="158">
        <v>0</v>
      </c>
      <c r="G80" s="159">
        <f t="shared" si="12"/>
        <v>0</v>
      </c>
      <c r="O80" s="153">
        <v>2</v>
      </c>
      <c r="AA80" s="132">
        <v>3</v>
      </c>
      <c r="AB80" s="132">
        <v>7</v>
      </c>
      <c r="AC80" s="132">
        <v>283771350</v>
      </c>
      <c r="AZ80" s="132">
        <v>2</v>
      </c>
      <c r="BA80" s="132">
        <f t="shared" si="13"/>
        <v>0</v>
      </c>
      <c r="BB80" s="132">
        <f t="shared" si="14"/>
        <v>0</v>
      </c>
      <c r="BC80" s="132">
        <f t="shared" si="15"/>
        <v>0</v>
      </c>
      <c r="BD80" s="132">
        <f t="shared" si="16"/>
        <v>0</v>
      </c>
      <c r="BE80" s="132">
        <f t="shared" si="17"/>
        <v>0</v>
      </c>
      <c r="CA80" s="153">
        <v>3</v>
      </c>
      <c r="CB80" s="153">
        <v>7</v>
      </c>
      <c r="CZ80" s="132">
        <v>0</v>
      </c>
    </row>
    <row r="81" spans="1:104" x14ac:dyDescent="0.2">
      <c r="A81" s="154">
        <v>41</v>
      </c>
      <c r="B81" s="155" t="s">
        <v>193</v>
      </c>
      <c r="C81" s="156" t="s">
        <v>194</v>
      </c>
      <c r="D81" s="157" t="s">
        <v>89</v>
      </c>
      <c r="E81" s="158">
        <v>28</v>
      </c>
      <c r="F81" s="158">
        <v>0</v>
      </c>
      <c r="G81" s="159">
        <f t="shared" si="12"/>
        <v>0</v>
      </c>
      <c r="O81" s="153">
        <v>2</v>
      </c>
      <c r="AA81" s="132">
        <v>3</v>
      </c>
      <c r="AB81" s="132">
        <v>7</v>
      </c>
      <c r="AC81" s="132">
        <v>283771352</v>
      </c>
      <c r="AZ81" s="132">
        <v>2</v>
      </c>
      <c r="BA81" s="132">
        <f t="shared" si="13"/>
        <v>0</v>
      </c>
      <c r="BB81" s="132">
        <f t="shared" si="14"/>
        <v>0</v>
      </c>
      <c r="BC81" s="132">
        <f t="shared" si="15"/>
        <v>0</v>
      </c>
      <c r="BD81" s="132">
        <f t="shared" si="16"/>
        <v>0</v>
      </c>
      <c r="BE81" s="132">
        <f t="shared" si="17"/>
        <v>0</v>
      </c>
      <c r="CA81" s="153">
        <v>3</v>
      </c>
      <c r="CB81" s="153">
        <v>7</v>
      </c>
      <c r="CZ81" s="132">
        <v>0</v>
      </c>
    </row>
    <row r="82" spans="1:104" x14ac:dyDescent="0.2">
      <c r="A82" s="154">
        <v>42</v>
      </c>
      <c r="B82" s="155" t="s">
        <v>195</v>
      </c>
      <c r="C82" s="156" t="s">
        <v>196</v>
      </c>
      <c r="D82" s="157" t="s">
        <v>121</v>
      </c>
      <c r="E82" s="158">
        <v>2</v>
      </c>
      <c r="F82" s="158">
        <v>0</v>
      </c>
      <c r="G82" s="159">
        <f t="shared" si="12"/>
        <v>0</v>
      </c>
      <c r="O82" s="153">
        <v>2</v>
      </c>
      <c r="AA82" s="132">
        <v>3</v>
      </c>
      <c r="AB82" s="132">
        <v>7</v>
      </c>
      <c r="AC82" s="132">
        <v>551100010</v>
      </c>
      <c r="AZ82" s="132">
        <v>2</v>
      </c>
      <c r="BA82" s="132">
        <f t="shared" si="13"/>
        <v>0</v>
      </c>
      <c r="BB82" s="132">
        <f t="shared" si="14"/>
        <v>0</v>
      </c>
      <c r="BC82" s="132">
        <f t="shared" si="15"/>
        <v>0</v>
      </c>
      <c r="BD82" s="132">
        <f t="shared" si="16"/>
        <v>0</v>
      </c>
      <c r="BE82" s="132">
        <f t="shared" si="17"/>
        <v>0</v>
      </c>
      <c r="CA82" s="153">
        <v>3</v>
      </c>
      <c r="CB82" s="153">
        <v>7</v>
      </c>
      <c r="CZ82" s="132">
        <v>1.3999999999999999E-4</v>
      </c>
    </row>
    <row r="83" spans="1:104" x14ac:dyDescent="0.2">
      <c r="A83" s="154">
        <v>43</v>
      </c>
      <c r="B83" s="155" t="s">
        <v>197</v>
      </c>
      <c r="C83" s="156" t="s">
        <v>198</v>
      </c>
      <c r="D83" s="157" t="s">
        <v>121</v>
      </c>
      <c r="E83" s="158">
        <v>2</v>
      </c>
      <c r="F83" s="158">
        <v>0</v>
      </c>
      <c r="G83" s="159">
        <f t="shared" si="12"/>
        <v>0</v>
      </c>
      <c r="O83" s="153">
        <v>2</v>
      </c>
      <c r="AA83" s="132">
        <v>3</v>
      </c>
      <c r="AB83" s="132">
        <v>7</v>
      </c>
      <c r="AC83" s="132">
        <v>551100011</v>
      </c>
      <c r="AZ83" s="132">
        <v>2</v>
      </c>
      <c r="BA83" s="132">
        <f t="shared" si="13"/>
        <v>0</v>
      </c>
      <c r="BB83" s="132">
        <f t="shared" si="14"/>
        <v>0</v>
      </c>
      <c r="BC83" s="132">
        <f t="shared" si="15"/>
        <v>0</v>
      </c>
      <c r="BD83" s="132">
        <f t="shared" si="16"/>
        <v>0</v>
      </c>
      <c r="BE83" s="132">
        <f t="shared" si="17"/>
        <v>0</v>
      </c>
      <c r="CA83" s="153">
        <v>3</v>
      </c>
      <c r="CB83" s="153">
        <v>7</v>
      </c>
      <c r="CZ83" s="132">
        <v>2.0000000000000001E-4</v>
      </c>
    </row>
    <row r="84" spans="1:104" x14ac:dyDescent="0.2">
      <c r="A84" s="154">
        <v>44</v>
      </c>
      <c r="B84" s="155" t="s">
        <v>199</v>
      </c>
      <c r="C84" s="156" t="s">
        <v>200</v>
      </c>
      <c r="D84" s="157" t="s">
        <v>121</v>
      </c>
      <c r="E84" s="158">
        <v>4</v>
      </c>
      <c r="F84" s="158">
        <v>0</v>
      </c>
      <c r="G84" s="159">
        <f t="shared" si="12"/>
        <v>0</v>
      </c>
      <c r="O84" s="153">
        <v>2</v>
      </c>
      <c r="AA84" s="132">
        <v>12</v>
      </c>
      <c r="AB84" s="132">
        <v>1</v>
      </c>
      <c r="AC84" s="132">
        <v>99</v>
      </c>
      <c r="AZ84" s="132">
        <v>2</v>
      </c>
      <c r="BA84" s="132">
        <f t="shared" si="13"/>
        <v>0</v>
      </c>
      <c r="BB84" s="132">
        <f t="shared" si="14"/>
        <v>0</v>
      </c>
      <c r="BC84" s="132">
        <f t="shared" si="15"/>
        <v>0</v>
      </c>
      <c r="BD84" s="132">
        <f t="shared" si="16"/>
        <v>0</v>
      </c>
      <c r="BE84" s="132">
        <f t="shared" si="17"/>
        <v>0</v>
      </c>
      <c r="CA84" s="153">
        <v>12</v>
      </c>
      <c r="CB84" s="153">
        <v>1</v>
      </c>
      <c r="CZ84" s="132">
        <v>0</v>
      </c>
    </row>
    <row r="85" spans="1:104" x14ac:dyDescent="0.2">
      <c r="A85" s="154">
        <v>45</v>
      </c>
      <c r="B85" s="155" t="s">
        <v>201</v>
      </c>
      <c r="C85" s="156" t="s">
        <v>202</v>
      </c>
      <c r="D85" s="157" t="s">
        <v>61</v>
      </c>
      <c r="E85" s="158"/>
      <c r="F85" s="158">
        <v>0</v>
      </c>
      <c r="G85" s="159">
        <f t="shared" si="12"/>
        <v>0</v>
      </c>
      <c r="O85" s="153">
        <v>2</v>
      </c>
      <c r="AA85" s="132">
        <v>7</v>
      </c>
      <c r="AB85" s="132">
        <v>1002</v>
      </c>
      <c r="AC85" s="132">
        <v>5</v>
      </c>
      <c r="AZ85" s="132">
        <v>2</v>
      </c>
      <c r="BA85" s="132">
        <f t="shared" si="13"/>
        <v>0</v>
      </c>
      <c r="BB85" s="132">
        <f t="shared" si="14"/>
        <v>0</v>
      </c>
      <c r="BC85" s="132">
        <f t="shared" si="15"/>
        <v>0</v>
      </c>
      <c r="BD85" s="132">
        <f t="shared" si="16"/>
        <v>0</v>
      </c>
      <c r="BE85" s="132">
        <f t="shared" si="17"/>
        <v>0</v>
      </c>
      <c r="CA85" s="153">
        <v>7</v>
      </c>
      <c r="CB85" s="153">
        <v>1002</v>
      </c>
      <c r="CZ85" s="132">
        <v>0</v>
      </c>
    </row>
    <row r="86" spans="1:104" x14ac:dyDescent="0.2">
      <c r="A86" s="154">
        <v>46</v>
      </c>
      <c r="B86" s="155" t="s">
        <v>203</v>
      </c>
      <c r="C86" s="156" t="s">
        <v>204</v>
      </c>
      <c r="D86" s="157" t="s">
        <v>61</v>
      </c>
      <c r="E86" s="158"/>
      <c r="F86" s="158">
        <v>0</v>
      </c>
      <c r="G86" s="159">
        <f t="shared" si="12"/>
        <v>0</v>
      </c>
      <c r="O86" s="153">
        <v>2</v>
      </c>
      <c r="AA86" s="132">
        <v>7</v>
      </c>
      <c r="AB86" s="132">
        <v>1002</v>
      </c>
      <c r="AC86" s="132">
        <v>5</v>
      </c>
      <c r="AZ86" s="132">
        <v>2</v>
      </c>
      <c r="BA86" s="132">
        <f t="shared" si="13"/>
        <v>0</v>
      </c>
      <c r="BB86" s="132">
        <f t="shared" si="14"/>
        <v>0</v>
      </c>
      <c r="BC86" s="132">
        <f t="shared" si="15"/>
        <v>0</v>
      </c>
      <c r="BD86" s="132">
        <f t="shared" si="16"/>
        <v>0</v>
      </c>
      <c r="BE86" s="132">
        <f t="shared" si="17"/>
        <v>0</v>
      </c>
      <c r="CA86" s="153">
        <v>7</v>
      </c>
      <c r="CB86" s="153">
        <v>1002</v>
      </c>
      <c r="CZ86" s="132">
        <v>0</v>
      </c>
    </row>
    <row r="87" spans="1:104" x14ac:dyDescent="0.2">
      <c r="A87" s="166"/>
      <c r="B87" s="167" t="s">
        <v>74</v>
      </c>
      <c r="C87" s="168" t="str">
        <f>CONCATENATE(B69," ",C69)</f>
        <v>722 Vnitřní vodovod</v>
      </c>
      <c r="D87" s="169"/>
      <c r="E87" s="170"/>
      <c r="F87" s="171"/>
      <c r="G87" s="172">
        <f>SUM(G69:G86)</f>
        <v>0</v>
      </c>
      <c r="O87" s="153">
        <v>4</v>
      </c>
      <c r="BA87" s="173">
        <f>SUM(BA69:BA86)</f>
        <v>0</v>
      </c>
      <c r="BB87" s="173">
        <f>SUM(BB69:BB86)</f>
        <v>0</v>
      </c>
      <c r="BC87" s="173">
        <f>SUM(BC69:BC86)</f>
        <v>0</v>
      </c>
      <c r="BD87" s="173">
        <f>SUM(BD69:BD86)</f>
        <v>0</v>
      </c>
      <c r="BE87" s="173">
        <f>SUM(BE69:BE86)</f>
        <v>0</v>
      </c>
    </row>
    <row r="88" spans="1:104" x14ac:dyDescent="0.2">
      <c r="A88" s="147" t="s">
        <v>72</v>
      </c>
      <c r="B88" s="148" t="s">
        <v>205</v>
      </c>
      <c r="C88" s="149" t="s">
        <v>206</v>
      </c>
      <c r="D88" s="150"/>
      <c r="E88" s="151"/>
      <c r="F88" s="151"/>
      <c r="G88" s="152"/>
      <c r="O88" s="153">
        <v>1</v>
      </c>
    </row>
    <row r="89" spans="1:104" x14ac:dyDescent="0.2">
      <c r="A89" s="154">
        <v>47</v>
      </c>
      <c r="B89" s="155" t="s">
        <v>207</v>
      </c>
      <c r="C89" s="156" t="s">
        <v>208</v>
      </c>
      <c r="D89" s="157" t="s">
        <v>209</v>
      </c>
      <c r="E89" s="158">
        <v>18</v>
      </c>
      <c r="F89" s="158">
        <v>0</v>
      </c>
      <c r="G89" s="159">
        <f>E89*F89</f>
        <v>0</v>
      </c>
      <c r="O89" s="153">
        <v>2</v>
      </c>
      <c r="AA89" s="132">
        <v>1</v>
      </c>
      <c r="AB89" s="132">
        <v>0</v>
      </c>
      <c r="AC89" s="132">
        <v>0</v>
      </c>
      <c r="AZ89" s="132">
        <v>2</v>
      </c>
      <c r="BA89" s="132">
        <f>IF(AZ89=1,G89,0)</f>
        <v>0</v>
      </c>
      <c r="BB89" s="132">
        <f>IF(AZ89=2,G89,0)</f>
        <v>0</v>
      </c>
      <c r="BC89" s="132">
        <f>IF(AZ89=3,G89,0)</f>
        <v>0</v>
      </c>
      <c r="BD89" s="132">
        <f>IF(AZ89=4,G89,0)</f>
        <v>0</v>
      </c>
      <c r="BE89" s="132">
        <f>IF(AZ89=5,G89,0)</f>
        <v>0</v>
      </c>
      <c r="CA89" s="153">
        <v>1</v>
      </c>
      <c r="CB89" s="153">
        <v>0</v>
      </c>
      <c r="CZ89" s="132">
        <v>0</v>
      </c>
    </row>
    <row r="90" spans="1:104" x14ac:dyDescent="0.2">
      <c r="A90" s="160"/>
      <c r="B90" s="162"/>
      <c r="C90" s="203" t="s">
        <v>210</v>
      </c>
      <c r="D90" s="204"/>
      <c r="E90" s="163">
        <v>0</v>
      </c>
      <c r="F90" s="164"/>
      <c r="G90" s="165"/>
      <c r="M90" s="161" t="s">
        <v>210</v>
      </c>
      <c r="O90" s="153"/>
    </row>
    <row r="91" spans="1:104" x14ac:dyDescent="0.2">
      <c r="A91" s="160"/>
      <c r="B91" s="162"/>
      <c r="C91" s="203" t="s">
        <v>211</v>
      </c>
      <c r="D91" s="204"/>
      <c r="E91" s="163">
        <v>6</v>
      </c>
      <c r="F91" s="164"/>
      <c r="G91" s="165"/>
      <c r="M91" s="161" t="s">
        <v>211</v>
      </c>
      <c r="O91" s="153"/>
    </row>
    <row r="92" spans="1:104" x14ac:dyDescent="0.2">
      <c r="A92" s="160"/>
      <c r="B92" s="162"/>
      <c r="C92" s="203" t="s">
        <v>212</v>
      </c>
      <c r="D92" s="204"/>
      <c r="E92" s="163">
        <v>6</v>
      </c>
      <c r="F92" s="164"/>
      <c r="G92" s="165"/>
      <c r="M92" s="161" t="s">
        <v>212</v>
      </c>
      <c r="O92" s="153"/>
    </row>
    <row r="93" spans="1:104" x14ac:dyDescent="0.2">
      <c r="A93" s="160"/>
      <c r="B93" s="162"/>
      <c r="C93" s="203" t="s">
        <v>213</v>
      </c>
      <c r="D93" s="204"/>
      <c r="E93" s="163">
        <v>6</v>
      </c>
      <c r="F93" s="164"/>
      <c r="G93" s="165"/>
      <c r="M93" s="161" t="s">
        <v>213</v>
      </c>
      <c r="O93" s="153"/>
    </row>
    <row r="94" spans="1:104" x14ac:dyDescent="0.2">
      <c r="A94" s="154">
        <v>48</v>
      </c>
      <c r="B94" s="155" t="s">
        <v>214</v>
      </c>
      <c r="C94" s="156" t="s">
        <v>215</v>
      </c>
      <c r="D94" s="157" t="s">
        <v>209</v>
      </c>
      <c r="E94" s="158">
        <v>18</v>
      </c>
      <c r="F94" s="158">
        <v>0</v>
      </c>
      <c r="G94" s="159">
        <f>E94*F94</f>
        <v>0</v>
      </c>
      <c r="O94" s="153">
        <v>2</v>
      </c>
      <c r="AA94" s="132">
        <v>1</v>
      </c>
      <c r="AB94" s="132">
        <v>7</v>
      </c>
      <c r="AC94" s="132">
        <v>7</v>
      </c>
      <c r="AZ94" s="132">
        <v>2</v>
      </c>
      <c r="BA94" s="132">
        <f>IF(AZ94=1,G94,0)</f>
        <v>0</v>
      </c>
      <c r="BB94" s="132">
        <f>IF(AZ94=2,G94,0)</f>
        <v>0</v>
      </c>
      <c r="BC94" s="132">
        <f>IF(AZ94=3,G94,0)</f>
        <v>0</v>
      </c>
      <c r="BD94" s="132">
        <f>IF(AZ94=4,G94,0)</f>
        <v>0</v>
      </c>
      <c r="BE94" s="132">
        <f>IF(AZ94=5,G94,0)</f>
        <v>0</v>
      </c>
      <c r="CA94" s="153">
        <v>1</v>
      </c>
      <c r="CB94" s="153">
        <v>7</v>
      </c>
      <c r="CZ94" s="132">
        <v>1.8600000000000001E-3</v>
      </c>
    </row>
    <row r="95" spans="1:104" x14ac:dyDescent="0.2">
      <c r="A95" s="160"/>
      <c r="B95" s="162"/>
      <c r="C95" s="203" t="s">
        <v>210</v>
      </c>
      <c r="D95" s="204"/>
      <c r="E95" s="163">
        <v>0</v>
      </c>
      <c r="F95" s="164"/>
      <c r="G95" s="165"/>
      <c r="M95" s="161" t="s">
        <v>210</v>
      </c>
      <c r="O95" s="153"/>
    </row>
    <row r="96" spans="1:104" x14ac:dyDescent="0.2">
      <c r="A96" s="160"/>
      <c r="B96" s="162"/>
      <c r="C96" s="203" t="s">
        <v>211</v>
      </c>
      <c r="D96" s="204"/>
      <c r="E96" s="163">
        <v>6</v>
      </c>
      <c r="F96" s="164"/>
      <c r="G96" s="165"/>
      <c r="M96" s="161" t="s">
        <v>211</v>
      </c>
      <c r="O96" s="153"/>
    </row>
    <row r="97" spans="1:104" x14ac:dyDescent="0.2">
      <c r="A97" s="160"/>
      <c r="B97" s="162"/>
      <c r="C97" s="203" t="s">
        <v>212</v>
      </c>
      <c r="D97" s="204"/>
      <c r="E97" s="163">
        <v>6</v>
      </c>
      <c r="F97" s="164"/>
      <c r="G97" s="165"/>
      <c r="M97" s="161" t="s">
        <v>212</v>
      </c>
      <c r="O97" s="153"/>
    </row>
    <row r="98" spans="1:104" x14ac:dyDescent="0.2">
      <c r="A98" s="160"/>
      <c r="B98" s="162"/>
      <c r="C98" s="203" t="s">
        <v>213</v>
      </c>
      <c r="D98" s="204"/>
      <c r="E98" s="163">
        <v>6</v>
      </c>
      <c r="F98" s="164"/>
      <c r="G98" s="165"/>
      <c r="M98" s="161" t="s">
        <v>213</v>
      </c>
      <c r="O98" s="153"/>
    </row>
    <row r="99" spans="1:104" x14ac:dyDescent="0.2">
      <c r="A99" s="154">
        <v>49</v>
      </c>
      <c r="B99" s="155" t="s">
        <v>216</v>
      </c>
      <c r="C99" s="156" t="s">
        <v>217</v>
      </c>
      <c r="D99" s="157" t="s">
        <v>209</v>
      </c>
      <c r="E99" s="158">
        <v>2</v>
      </c>
      <c r="F99" s="158">
        <v>0</v>
      </c>
      <c r="G99" s="159">
        <f>E99*F99</f>
        <v>0</v>
      </c>
      <c r="O99" s="153">
        <v>2</v>
      </c>
      <c r="AA99" s="132">
        <v>1</v>
      </c>
      <c r="AB99" s="132">
        <v>7</v>
      </c>
      <c r="AC99" s="132">
        <v>7</v>
      </c>
      <c r="AZ99" s="132">
        <v>2</v>
      </c>
      <c r="BA99" s="132">
        <f>IF(AZ99=1,G99,0)</f>
        <v>0</v>
      </c>
      <c r="BB99" s="132">
        <f>IF(AZ99=2,G99,0)</f>
        <v>0</v>
      </c>
      <c r="BC99" s="132">
        <f>IF(AZ99=3,G99,0)</f>
        <v>0</v>
      </c>
      <c r="BD99" s="132">
        <f>IF(AZ99=4,G99,0)</f>
        <v>0</v>
      </c>
      <c r="BE99" s="132">
        <f>IF(AZ99=5,G99,0)</f>
        <v>0</v>
      </c>
      <c r="CA99" s="153">
        <v>1</v>
      </c>
      <c r="CB99" s="153">
        <v>7</v>
      </c>
      <c r="CZ99" s="132">
        <v>8.8999999999999995E-4</v>
      </c>
    </row>
    <row r="100" spans="1:104" x14ac:dyDescent="0.2">
      <c r="A100" s="160"/>
      <c r="B100" s="162"/>
      <c r="C100" s="203" t="s">
        <v>155</v>
      </c>
      <c r="D100" s="204"/>
      <c r="E100" s="163">
        <v>2</v>
      </c>
      <c r="F100" s="164"/>
      <c r="G100" s="165"/>
      <c r="M100" s="161" t="s">
        <v>155</v>
      </c>
      <c r="O100" s="153"/>
    </row>
    <row r="101" spans="1:104" x14ac:dyDescent="0.2">
      <c r="A101" s="154">
        <v>50</v>
      </c>
      <c r="B101" s="155" t="s">
        <v>218</v>
      </c>
      <c r="C101" s="156" t="s">
        <v>219</v>
      </c>
      <c r="D101" s="157" t="s">
        <v>209</v>
      </c>
      <c r="E101" s="158">
        <v>2</v>
      </c>
      <c r="F101" s="158">
        <v>0</v>
      </c>
      <c r="G101" s="159">
        <f>E101*F101</f>
        <v>0</v>
      </c>
      <c r="O101" s="153">
        <v>2</v>
      </c>
      <c r="AA101" s="132">
        <v>1</v>
      </c>
      <c r="AB101" s="132">
        <v>7</v>
      </c>
      <c r="AC101" s="132">
        <v>7</v>
      </c>
      <c r="AZ101" s="132">
        <v>2</v>
      </c>
      <c r="BA101" s="132">
        <f>IF(AZ101=1,G101,0)</f>
        <v>0</v>
      </c>
      <c r="BB101" s="132">
        <f>IF(AZ101=2,G101,0)</f>
        <v>0</v>
      </c>
      <c r="BC101" s="132">
        <f>IF(AZ101=3,G101,0)</f>
        <v>0</v>
      </c>
      <c r="BD101" s="132">
        <f>IF(AZ101=4,G101,0)</f>
        <v>0</v>
      </c>
      <c r="BE101" s="132">
        <f>IF(AZ101=5,G101,0)</f>
        <v>0</v>
      </c>
      <c r="CA101" s="153">
        <v>1</v>
      </c>
      <c r="CB101" s="153">
        <v>7</v>
      </c>
      <c r="CZ101" s="132">
        <v>0</v>
      </c>
    </row>
    <row r="102" spans="1:104" x14ac:dyDescent="0.2">
      <c r="A102" s="160"/>
      <c r="B102" s="162"/>
      <c r="C102" s="203" t="s">
        <v>155</v>
      </c>
      <c r="D102" s="204"/>
      <c r="E102" s="163">
        <v>2</v>
      </c>
      <c r="F102" s="164"/>
      <c r="G102" s="165"/>
      <c r="M102" s="161" t="s">
        <v>155</v>
      </c>
      <c r="O102" s="153"/>
    </row>
    <row r="103" spans="1:104" x14ac:dyDescent="0.2">
      <c r="A103" s="154">
        <v>51</v>
      </c>
      <c r="B103" s="155" t="s">
        <v>220</v>
      </c>
      <c r="C103" s="156" t="s">
        <v>221</v>
      </c>
      <c r="D103" s="157" t="s">
        <v>121</v>
      </c>
      <c r="E103" s="158">
        <v>2</v>
      </c>
      <c r="F103" s="158">
        <v>0</v>
      </c>
      <c r="G103" s="159">
        <f>E103*F103</f>
        <v>0</v>
      </c>
      <c r="O103" s="153">
        <v>2</v>
      </c>
      <c r="AA103" s="132">
        <v>1</v>
      </c>
      <c r="AB103" s="132">
        <v>7</v>
      </c>
      <c r="AC103" s="132">
        <v>7</v>
      </c>
      <c r="AZ103" s="132">
        <v>2</v>
      </c>
      <c r="BA103" s="132">
        <f>IF(AZ103=1,G103,0)</f>
        <v>0</v>
      </c>
      <c r="BB103" s="132">
        <f>IF(AZ103=2,G103,0)</f>
        <v>0</v>
      </c>
      <c r="BC103" s="132">
        <f>IF(AZ103=3,G103,0)</f>
        <v>0</v>
      </c>
      <c r="BD103" s="132">
        <f>IF(AZ103=4,G103,0)</f>
        <v>0</v>
      </c>
      <c r="BE103" s="132">
        <f>IF(AZ103=5,G103,0)</f>
        <v>0</v>
      </c>
      <c r="CA103" s="153">
        <v>1</v>
      </c>
      <c r="CB103" s="153">
        <v>7</v>
      </c>
      <c r="CZ103" s="132">
        <v>9.8999999999999999E-4</v>
      </c>
    </row>
    <row r="104" spans="1:104" x14ac:dyDescent="0.2">
      <c r="A104" s="160"/>
      <c r="B104" s="162"/>
      <c r="C104" s="203" t="s">
        <v>222</v>
      </c>
      <c r="D104" s="204"/>
      <c r="E104" s="163">
        <v>2</v>
      </c>
      <c r="F104" s="164"/>
      <c r="G104" s="165"/>
      <c r="M104" s="161" t="s">
        <v>222</v>
      </c>
      <c r="O104" s="153"/>
    </row>
    <row r="105" spans="1:104" x14ac:dyDescent="0.2">
      <c r="A105" s="160"/>
      <c r="B105" s="162"/>
      <c r="C105" s="203" t="s">
        <v>223</v>
      </c>
      <c r="D105" s="204"/>
      <c r="E105" s="163">
        <v>0</v>
      </c>
      <c r="F105" s="164"/>
      <c r="G105" s="165"/>
      <c r="M105" s="161" t="s">
        <v>223</v>
      </c>
      <c r="O105" s="153"/>
    </row>
    <row r="106" spans="1:104" x14ac:dyDescent="0.2">
      <c r="A106" s="160"/>
      <c r="B106" s="162"/>
      <c r="C106" s="203" t="s">
        <v>224</v>
      </c>
      <c r="D106" s="204"/>
      <c r="E106" s="163">
        <v>0</v>
      </c>
      <c r="F106" s="164"/>
      <c r="G106" s="165"/>
      <c r="M106" s="161" t="s">
        <v>224</v>
      </c>
      <c r="O106" s="153"/>
    </row>
    <row r="107" spans="1:104" x14ac:dyDescent="0.2">
      <c r="A107" s="154">
        <v>52</v>
      </c>
      <c r="B107" s="155" t="s">
        <v>225</v>
      </c>
      <c r="C107" s="156" t="s">
        <v>226</v>
      </c>
      <c r="D107" s="157" t="s">
        <v>209</v>
      </c>
      <c r="E107" s="158">
        <v>2</v>
      </c>
      <c r="F107" s="158">
        <v>0</v>
      </c>
      <c r="G107" s="159">
        <f>E107*F107</f>
        <v>0</v>
      </c>
      <c r="O107" s="153">
        <v>2</v>
      </c>
      <c r="AA107" s="132">
        <v>1</v>
      </c>
      <c r="AB107" s="132">
        <v>7</v>
      </c>
      <c r="AC107" s="132">
        <v>7</v>
      </c>
      <c r="AZ107" s="132">
        <v>2</v>
      </c>
      <c r="BA107" s="132">
        <f>IF(AZ107=1,G107,0)</f>
        <v>0</v>
      </c>
      <c r="BB107" s="132">
        <f>IF(AZ107=2,G107,0)</f>
        <v>0</v>
      </c>
      <c r="BC107" s="132">
        <f>IF(AZ107=3,G107,0)</f>
        <v>0</v>
      </c>
      <c r="BD107" s="132">
        <f>IF(AZ107=4,G107,0)</f>
        <v>0</v>
      </c>
      <c r="BE107" s="132">
        <f>IF(AZ107=5,G107,0)</f>
        <v>0</v>
      </c>
      <c r="CA107" s="153">
        <v>1</v>
      </c>
      <c r="CB107" s="153">
        <v>7</v>
      </c>
      <c r="CZ107" s="132">
        <v>0</v>
      </c>
    </row>
    <row r="108" spans="1:104" x14ac:dyDescent="0.2">
      <c r="A108" s="160"/>
      <c r="B108" s="162"/>
      <c r="C108" s="203" t="s">
        <v>222</v>
      </c>
      <c r="D108" s="204"/>
      <c r="E108" s="163">
        <v>2</v>
      </c>
      <c r="F108" s="164"/>
      <c r="G108" s="165"/>
      <c r="M108" s="161" t="s">
        <v>222</v>
      </c>
      <c r="O108" s="153"/>
    </row>
    <row r="109" spans="1:104" x14ac:dyDescent="0.2">
      <c r="A109" s="160"/>
      <c r="B109" s="162"/>
      <c r="C109" s="203" t="s">
        <v>223</v>
      </c>
      <c r="D109" s="204"/>
      <c r="E109" s="163">
        <v>0</v>
      </c>
      <c r="F109" s="164"/>
      <c r="G109" s="165"/>
      <c r="M109" s="161" t="s">
        <v>223</v>
      </c>
      <c r="O109" s="153"/>
    </row>
    <row r="110" spans="1:104" x14ac:dyDescent="0.2">
      <c r="A110" s="160"/>
      <c r="B110" s="162"/>
      <c r="C110" s="203" t="s">
        <v>224</v>
      </c>
      <c r="D110" s="204"/>
      <c r="E110" s="163">
        <v>0</v>
      </c>
      <c r="F110" s="164"/>
      <c r="G110" s="165"/>
      <c r="M110" s="161" t="s">
        <v>224</v>
      </c>
      <c r="O110" s="153"/>
    </row>
    <row r="111" spans="1:104" x14ac:dyDescent="0.2">
      <c r="A111" s="154">
        <v>53</v>
      </c>
      <c r="B111" s="155" t="s">
        <v>227</v>
      </c>
      <c r="C111" s="156" t="s">
        <v>228</v>
      </c>
      <c r="D111" s="157" t="s">
        <v>209</v>
      </c>
      <c r="E111" s="158">
        <v>21</v>
      </c>
      <c r="F111" s="158">
        <v>0</v>
      </c>
      <c r="G111" s="159">
        <f>E111*F111</f>
        <v>0</v>
      </c>
      <c r="O111" s="153">
        <v>2</v>
      </c>
      <c r="AA111" s="132">
        <v>1</v>
      </c>
      <c r="AB111" s="132">
        <v>7</v>
      </c>
      <c r="AC111" s="132">
        <v>7</v>
      </c>
      <c r="AZ111" s="132">
        <v>2</v>
      </c>
      <c r="BA111" s="132">
        <f>IF(AZ111=1,G111,0)</f>
        <v>0</v>
      </c>
      <c r="BB111" s="132">
        <f>IF(AZ111=2,G111,0)</f>
        <v>0</v>
      </c>
      <c r="BC111" s="132">
        <f>IF(AZ111=3,G111,0)</f>
        <v>0</v>
      </c>
      <c r="BD111" s="132">
        <f>IF(AZ111=4,G111,0)</f>
        <v>0</v>
      </c>
      <c r="BE111" s="132">
        <f>IF(AZ111=5,G111,0)</f>
        <v>0</v>
      </c>
      <c r="CA111" s="153">
        <v>1</v>
      </c>
      <c r="CB111" s="153">
        <v>7</v>
      </c>
      <c r="CZ111" s="132">
        <v>0</v>
      </c>
    </row>
    <row r="112" spans="1:104" x14ac:dyDescent="0.2">
      <c r="A112" s="160"/>
      <c r="B112" s="162"/>
      <c r="C112" s="203" t="s">
        <v>229</v>
      </c>
      <c r="D112" s="204"/>
      <c r="E112" s="163">
        <v>7</v>
      </c>
      <c r="F112" s="164"/>
      <c r="G112" s="165"/>
      <c r="M112" s="161" t="s">
        <v>229</v>
      </c>
      <c r="O112" s="153"/>
    </row>
    <row r="113" spans="1:104" x14ac:dyDescent="0.2">
      <c r="A113" s="160"/>
      <c r="B113" s="162"/>
      <c r="C113" s="203" t="s">
        <v>230</v>
      </c>
      <c r="D113" s="204"/>
      <c r="E113" s="163">
        <v>7</v>
      </c>
      <c r="F113" s="164"/>
      <c r="G113" s="165"/>
      <c r="M113" s="161" t="s">
        <v>230</v>
      </c>
      <c r="O113" s="153"/>
    </row>
    <row r="114" spans="1:104" x14ac:dyDescent="0.2">
      <c r="A114" s="160"/>
      <c r="B114" s="162"/>
      <c r="C114" s="203" t="s">
        <v>231</v>
      </c>
      <c r="D114" s="204"/>
      <c r="E114" s="163">
        <v>7</v>
      </c>
      <c r="F114" s="164"/>
      <c r="G114" s="165"/>
      <c r="M114" s="161" t="s">
        <v>231</v>
      </c>
      <c r="O114" s="153"/>
    </row>
    <row r="115" spans="1:104" x14ac:dyDescent="0.2">
      <c r="A115" s="154">
        <v>54</v>
      </c>
      <c r="B115" s="155" t="s">
        <v>232</v>
      </c>
      <c r="C115" s="156" t="s">
        <v>233</v>
      </c>
      <c r="D115" s="157" t="s">
        <v>209</v>
      </c>
      <c r="E115" s="158">
        <v>23</v>
      </c>
      <c r="F115" s="158">
        <v>0</v>
      </c>
      <c r="G115" s="159">
        <f>E115*F115</f>
        <v>0</v>
      </c>
      <c r="O115" s="153">
        <v>2</v>
      </c>
      <c r="AA115" s="132">
        <v>1</v>
      </c>
      <c r="AB115" s="132">
        <v>7</v>
      </c>
      <c r="AC115" s="132">
        <v>7</v>
      </c>
      <c r="AZ115" s="132">
        <v>2</v>
      </c>
      <c r="BA115" s="132">
        <f>IF(AZ115=1,G115,0)</f>
        <v>0</v>
      </c>
      <c r="BB115" s="132">
        <f>IF(AZ115=2,G115,0)</f>
        <v>0</v>
      </c>
      <c r="BC115" s="132">
        <f>IF(AZ115=3,G115,0)</f>
        <v>0</v>
      </c>
      <c r="BD115" s="132">
        <f>IF(AZ115=4,G115,0)</f>
        <v>0</v>
      </c>
      <c r="BE115" s="132">
        <f>IF(AZ115=5,G115,0)</f>
        <v>0</v>
      </c>
      <c r="CA115" s="153">
        <v>1</v>
      </c>
      <c r="CB115" s="153">
        <v>7</v>
      </c>
      <c r="CZ115" s="132">
        <v>1.4E-3</v>
      </c>
    </row>
    <row r="116" spans="1:104" x14ac:dyDescent="0.2">
      <c r="A116" s="160"/>
      <c r="B116" s="162"/>
      <c r="C116" s="203" t="s">
        <v>155</v>
      </c>
      <c r="D116" s="204"/>
      <c r="E116" s="163">
        <v>2</v>
      </c>
      <c r="F116" s="164"/>
      <c r="G116" s="165"/>
      <c r="M116" s="161" t="s">
        <v>155</v>
      </c>
      <c r="O116" s="153"/>
    </row>
    <row r="117" spans="1:104" x14ac:dyDescent="0.2">
      <c r="A117" s="160"/>
      <c r="B117" s="162"/>
      <c r="C117" s="203" t="s">
        <v>229</v>
      </c>
      <c r="D117" s="204"/>
      <c r="E117" s="163">
        <v>7</v>
      </c>
      <c r="F117" s="164"/>
      <c r="G117" s="165"/>
      <c r="M117" s="161" t="s">
        <v>229</v>
      </c>
      <c r="O117" s="153"/>
    </row>
    <row r="118" spans="1:104" x14ac:dyDescent="0.2">
      <c r="A118" s="160"/>
      <c r="B118" s="162"/>
      <c r="C118" s="203" t="s">
        <v>230</v>
      </c>
      <c r="D118" s="204"/>
      <c r="E118" s="163">
        <v>7</v>
      </c>
      <c r="F118" s="164"/>
      <c r="G118" s="165"/>
      <c r="M118" s="161" t="s">
        <v>230</v>
      </c>
      <c r="O118" s="153"/>
    </row>
    <row r="119" spans="1:104" x14ac:dyDescent="0.2">
      <c r="A119" s="160"/>
      <c r="B119" s="162"/>
      <c r="C119" s="203" t="s">
        <v>231</v>
      </c>
      <c r="D119" s="204"/>
      <c r="E119" s="163">
        <v>7</v>
      </c>
      <c r="F119" s="164"/>
      <c r="G119" s="165"/>
      <c r="M119" s="161" t="s">
        <v>231</v>
      </c>
      <c r="O119" s="153"/>
    </row>
    <row r="120" spans="1:104" x14ac:dyDescent="0.2">
      <c r="A120" s="154">
        <v>55</v>
      </c>
      <c r="B120" s="155" t="s">
        <v>234</v>
      </c>
      <c r="C120" s="156" t="s">
        <v>235</v>
      </c>
      <c r="D120" s="157" t="s">
        <v>209</v>
      </c>
      <c r="E120" s="158">
        <v>18</v>
      </c>
      <c r="F120" s="158">
        <v>0</v>
      </c>
      <c r="G120" s="159">
        <f>E120*F120</f>
        <v>0</v>
      </c>
      <c r="O120" s="153">
        <v>2</v>
      </c>
      <c r="AA120" s="132">
        <v>1</v>
      </c>
      <c r="AB120" s="132">
        <v>7</v>
      </c>
      <c r="AC120" s="132">
        <v>7</v>
      </c>
      <c r="AZ120" s="132">
        <v>2</v>
      </c>
      <c r="BA120" s="132">
        <f>IF(AZ120=1,G120,0)</f>
        <v>0</v>
      </c>
      <c r="BB120" s="132">
        <f>IF(AZ120=2,G120,0)</f>
        <v>0</v>
      </c>
      <c r="BC120" s="132">
        <f>IF(AZ120=3,G120,0)</f>
        <v>0</v>
      </c>
      <c r="BD120" s="132">
        <f>IF(AZ120=4,G120,0)</f>
        <v>0</v>
      </c>
      <c r="BE120" s="132">
        <f>IF(AZ120=5,G120,0)</f>
        <v>0</v>
      </c>
      <c r="CA120" s="153">
        <v>1</v>
      </c>
      <c r="CB120" s="153">
        <v>7</v>
      </c>
      <c r="CZ120" s="132">
        <v>0</v>
      </c>
    </row>
    <row r="121" spans="1:104" x14ac:dyDescent="0.2">
      <c r="A121" s="160"/>
      <c r="B121" s="162"/>
      <c r="C121" s="203" t="s">
        <v>236</v>
      </c>
      <c r="D121" s="204"/>
      <c r="E121" s="163">
        <v>6</v>
      </c>
      <c r="F121" s="164"/>
      <c r="G121" s="165"/>
      <c r="M121" s="161" t="s">
        <v>236</v>
      </c>
      <c r="O121" s="153"/>
    </row>
    <row r="122" spans="1:104" x14ac:dyDescent="0.2">
      <c r="A122" s="160"/>
      <c r="B122" s="162"/>
      <c r="C122" s="203" t="s">
        <v>237</v>
      </c>
      <c r="D122" s="204"/>
      <c r="E122" s="163">
        <v>6</v>
      </c>
      <c r="F122" s="164"/>
      <c r="G122" s="165"/>
      <c r="M122" s="161" t="s">
        <v>237</v>
      </c>
      <c r="O122" s="153"/>
    </row>
    <row r="123" spans="1:104" x14ac:dyDescent="0.2">
      <c r="A123" s="160"/>
      <c r="B123" s="162"/>
      <c r="C123" s="203" t="s">
        <v>238</v>
      </c>
      <c r="D123" s="204"/>
      <c r="E123" s="163">
        <v>6</v>
      </c>
      <c r="F123" s="164"/>
      <c r="G123" s="165"/>
      <c r="M123" s="161" t="s">
        <v>238</v>
      </c>
      <c r="O123" s="153"/>
    </row>
    <row r="124" spans="1:104" x14ac:dyDescent="0.2">
      <c r="A124" s="154">
        <v>56</v>
      </c>
      <c r="B124" s="155" t="s">
        <v>239</v>
      </c>
      <c r="C124" s="156" t="s">
        <v>240</v>
      </c>
      <c r="D124" s="157" t="s">
        <v>209</v>
      </c>
      <c r="E124" s="158">
        <v>18</v>
      </c>
      <c r="F124" s="158">
        <v>0</v>
      </c>
      <c r="G124" s="159">
        <f>E124*F124</f>
        <v>0</v>
      </c>
      <c r="O124" s="153">
        <v>2</v>
      </c>
      <c r="AA124" s="132">
        <v>1</v>
      </c>
      <c r="AB124" s="132">
        <v>7</v>
      </c>
      <c r="AC124" s="132">
        <v>7</v>
      </c>
      <c r="AZ124" s="132">
        <v>2</v>
      </c>
      <c r="BA124" s="132">
        <f>IF(AZ124=1,G124,0)</f>
        <v>0</v>
      </c>
      <c r="BB124" s="132">
        <f>IF(AZ124=2,G124,0)</f>
        <v>0</v>
      </c>
      <c r="BC124" s="132">
        <f>IF(AZ124=3,G124,0)</f>
        <v>0</v>
      </c>
      <c r="BD124" s="132">
        <f>IF(AZ124=4,G124,0)</f>
        <v>0</v>
      </c>
      <c r="BE124" s="132">
        <f>IF(AZ124=5,G124,0)</f>
        <v>0</v>
      </c>
      <c r="CA124" s="153">
        <v>1</v>
      </c>
      <c r="CB124" s="153">
        <v>7</v>
      </c>
      <c r="CZ124" s="132">
        <v>0</v>
      </c>
    </row>
    <row r="125" spans="1:104" x14ac:dyDescent="0.2">
      <c r="A125" s="160"/>
      <c r="B125" s="162"/>
      <c r="C125" s="203" t="s">
        <v>236</v>
      </c>
      <c r="D125" s="204"/>
      <c r="E125" s="163">
        <v>6</v>
      </c>
      <c r="F125" s="164"/>
      <c r="G125" s="165"/>
      <c r="M125" s="161" t="s">
        <v>236</v>
      </c>
      <c r="O125" s="153"/>
    </row>
    <row r="126" spans="1:104" x14ac:dyDescent="0.2">
      <c r="A126" s="160"/>
      <c r="B126" s="162"/>
      <c r="C126" s="203" t="s">
        <v>237</v>
      </c>
      <c r="D126" s="204"/>
      <c r="E126" s="163">
        <v>6</v>
      </c>
      <c r="F126" s="164"/>
      <c r="G126" s="165"/>
      <c r="M126" s="161" t="s">
        <v>237</v>
      </c>
      <c r="O126" s="153"/>
    </row>
    <row r="127" spans="1:104" x14ac:dyDescent="0.2">
      <c r="A127" s="160"/>
      <c r="B127" s="162"/>
      <c r="C127" s="203" t="s">
        <v>238</v>
      </c>
      <c r="D127" s="204"/>
      <c r="E127" s="163">
        <v>6</v>
      </c>
      <c r="F127" s="164"/>
      <c r="G127" s="165"/>
      <c r="M127" s="161" t="s">
        <v>238</v>
      </c>
      <c r="O127" s="153"/>
    </row>
    <row r="128" spans="1:104" x14ac:dyDescent="0.2">
      <c r="A128" s="154">
        <v>57</v>
      </c>
      <c r="B128" s="155" t="s">
        <v>241</v>
      </c>
      <c r="C128" s="156" t="s">
        <v>242</v>
      </c>
      <c r="D128" s="157" t="s">
        <v>209</v>
      </c>
      <c r="E128" s="158">
        <v>18</v>
      </c>
      <c r="F128" s="158">
        <v>0</v>
      </c>
      <c r="G128" s="159">
        <f>E128*F128</f>
        <v>0</v>
      </c>
      <c r="O128" s="153">
        <v>2</v>
      </c>
      <c r="AA128" s="132">
        <v>1</v>
      </c>
      <c r="AB128" s="132">
        <v>7</v>
      </c>
      <c r="AC128" s="132">
        <v>7</v>
      </c>
      <c r="AZ128" s="132">
        <v>2</v>
      </c>
      <c r="BA128" s="132">
        <f>IF(AZ128=1,G128,0)</f>
        <v>0</v>
      </c>
      <c r="BB128" s="132">
        <f>IF(AZ128=2,G128,0)</f>
        <v>0</v>
      </c>
      <c r="BC128" s="132">
        <f>IF(AZ128=3,G128,0)</f>
        <v>0</v>
      </c>
      <c r="BD128" s="132">
        <f>IF(AZ128=4,G128,0)</f>
        <v>0</v>
      </c>
      <c r="BE128" s="132">
        <f>IF(AZ128=5,G128,0)</f>
        <v>0</v>
      </c>
      <c r="CA128" s="153">
        <v>1</v>
      </c>
      <c r="CB128" s="153">
        <v>7</v>
      </c>
      <c r="CZ128" s="132">
        <v>6.2E-4</v>
      </c>
    </row>
    <row r="129" spans="1:104" x14ac:dyDescent="0.2">
      <c r="A129" s="160"/>
      <c r="B129" s="162"/>
      <c r="C129" s="203" t="s">
        <v>243</v>
      </c>
      <c r="D129" s="204"/>
      <c r="E129" s="163">
        <v>0</v>
      </c>
      <c r="F129" s="164"/>
      <c r="G129" s="165"/>
      <c r="M129" s="161" t="s">
        <v>243</v>
      </c>
      <c r="O129" s="153"/>
    </row>
    <row r="130" spans="1:104" x14ac:dyDescent="0.2">
      <c r="A130" s="160"/>
      <c r="B130" s="162"/>
      <c r="C130" s="203" t="s">
        <v>236</v>
      </c>
      <c r="D130" s="204"/>
      <c r="E130" s="163">
        <v>6</v>
      </c>
      <c r="F130" s="164"/>
      <c r="G130" s="165"/>
      <c r="M130" s="161" t="s">
        <v>236</v>
      </c>
      <c r="O130" s="153"/>
    </row>
    <row r="131" spans="1:104" x14ac:dyDescent="0.2">
      <c r="A131" s="160"/>
      <c r="B131" s="162"/>
      <c r="C131" s="203" t="s">
        <v>237</v>
      </c>
      <c r="D131" s="204"/>
      <c r="E131" s="163">
        <v>6</v>
      </c>
      <c r="F131" s="164"/>
      <c r="G131" s="165"/>
      <c r="M131" s="161" t="s">
        <v>237</v>
      </c>
      <c r="O131" s="153"/>
    </row>
    <row r="132" spans="1:104" x14ac:dyDescent="0.2">
      <c r="A132" s="160"/>
      <c r="B132" s="162"/>
      <c r="C132" s="203" t="s">
        <v>238</v>
      </c>
      <c r="D132" s="204"/>
      <c r="E132" s="163">
        <v>6</v>
      </c>
      <c r="F132" s="164"/>
      <c r="G132" s="165"/>
      <c r="M132" s="161" t="s">
        <v>238</v>
      </c>
      <c r="O132" s="153"/>
    </row>
    <row r="133" spans="1:104" x14ac:dyDescent="0.2">
      <c r="A133" s="154">
        <v>58</v>
      </c>
      <c r="B133" s="155" t="s">
        <v>244</v>
      </c>
      <c r="C133" s="156" t="s">
        <v>245</v>
      </c>
      <c r="D133" s="157" t="s">
        <v>209</v>
      </c>
      <c r="E133" s="158">
        <v>18</v>
      </c>
      <c r="F133" s="158">
        <v>0</v>
      </c>
      <c r="G133" s="159">
        <f>E133*F133</f>
        <v>0</v>
      </c>
      <c r="O133" s="153">
        <v>2</v>
      </c>
      <c r="AA133" s="132">
        <v>1</v>
      </c>
      <c r="AB133" s="132">
        <v>7</v>
      </c>
      <c r="AC133" s="132">
        <v>7</v>
      </c>
      <c r="AZ133" s="132">
        <v>2</v>
      </c>
      <c r="BA133" s="132">
        <f>IF(AZ133=1,G133,0)</f>
        <v>0</v>
      </c>
      <c r="BB133" s="132">
        <f>IF(AZ133=2,G133,0)</f>
        <v>0</v>
      </c>
      <c r="BC133" s="132">
        <f>IF(AZ133=3,G133,0)</f>
        <v>0</v>
      </c>
      <c r="BD133" s="132">
        <f>IF(AZ133=4,G133,0)</f>
        <v>0</v>
      </c>
      <c r="BE133" s="132">
        <f>IF(AZ133=5,G133,0)</f>
        <v>0</v>
      </c>
      <c r="CA133" s="153">
        <v>1</v>
      </c>
      <c r="CB133" s="153">
        <v>7</v>
      </c>
      <c r="CZ133" s="132">
        <v>1.7000000000000001E-4</v>
      </c>
    </row>
    <row r="134" spans="1:104" x14ac:dyDescent="0.2">
      <c r="A134" s="160"/>
      <c r="B134" s="162"/>
      <c r="C134" s="203" t="s">
        <v>243</v>
      </c>
      <c r="D134" s="204"/>
      <c r="E134" s="163">
        <v>0</v>
      </c>
      <c r="F134" s="164"/>
      <c r="G134" s="165"/>
      <c r="M134" s="161" t="s">
        <v>243</v>
      </c>
      <c r="O134" s="153"/>
    </row>
    <row r="135" spans="1:104" x14ac:dyDescent="0.2">
      <c r="A135" s="160"/>
      <c r="B135" s="162"/>
      <c r="C135" s="203" t="s">
        <v>236</v>
      </c>
      <c r="D135" s="204"/>
      <c r="E135" s="163">
        <v>6</v>
      </c>
      <c r="F135" s="164"/>
      <c r="G135" s="165"/>
      <c r="M135" s="161" t="s">
        <v>236</v>
      </c>
      <c r="O135" s="153"/>
    </row>
    <row r="136" spans="1:104" x14ac:dyDescent="0.2">
      <c r="A136" s="160"/>
      <c r="B136" s="162"/>
      <c r="C136" s="203" t="s">
        <v>237</v>
      </c>
      <c r="D136" s="204"/>
      <c r="E136" s="163">
        <v>6</v>
      </c>
      <c r="F136" s="164"/>
      <c r="G136" s="165"/>
      <c r="M136" s="161" t="s">
        <v>237</v>
      </c>
      <c r="O136" s="153"/>
    </row>
    <row r="137" spans="1:104" x14ac:dyDescent="0.2">
      <c r="A137" s="160"/>
      <c r="B137" s="162"/>
      <c r="C137" s="203" t="s">
        <v>238</v>
      </c>
      <c r="D137" s="204"/>
      <c r="E137" s="163">
        <v>6</v>
      </c>
      <c r="F137" s="164"/>
      <c r="G137" s="165"/>
      <c r="M137" s="161" t="s">
        <v>238</v>
      </c>
      <c r="O137" s="153"/>
    </row>
    <row r="138" spans="1:104" x14ac:dyDescent="0.2">
      <c r="A138" s="154">
        <v>59</v>
      </c>
      <c r="B138" s="155" t="s">
        <v>246</v>
      </c>
      <c r="C138" s="156" t="s">
        <v>247</v>
      </c>
      <c r="D138" s="157" t="s">
        <v>209</v>
      </c>
      <c r="E138" s="158">
        <v>6</v>
      </c>
      <c r="F138" s="158">
        <v>0</v>
      </c>
      <c r="G138" s="159">
        <f>E138*F138</f>
        <v>0</v>
      </c>
      <c r="O138" s="153">
        <v>2</v>
      </c>
      <c r="AA138" s="132">
        <v>1</v>
      </c>
      <c r="AB138" s="132">
        <v>7</v>
      </c>
      <c r="AC138" s="132">
        <v>7</v>
      </c>
      <c r="AZ138" s="132">
        <v>2</v>
      </c>
      <c r="BA138" s="132">
        <f>IF(AZ138=1,G138,0)</f>
        <v>0</v>
      </c>
      <c r="BB138" s="132">
        <f>IF(AZ138=2,G138,0)</f>
        <v>0</v>
      </c>
      <c r="BC138" s="132">
        <f>IF(AZ138=3,G138,0)</f>
        <v>0</v>
      </c>
      <c r="BD138" s="132">
        <f>IF(AZ138=4,G138,0)</f>
        <v>0</v>
      </c>
      <c r="BE138" s="132">
        <f>IF(AZ138=5,G138,0)</f>
        <v>0</v>
      </c>
      <c r="CA138" s="153">
        <v>1</v>
      </c>
      <c r="CB138" s="153">
        <v>7</v>
      </c>
      <c r="CZ138" s="132">
        <v>2.5000000000000001E-4</v>
      </c>
    </row>
    <row r="139" spans="1:104" x14ac:dyDescent="0.2">
      <c r="A139" s="154">
        <v>60</v>
      </c>
      <c r="B139" s="155" t="s">
        <v>248</v>
      </c>
      <c r="C139" s="156" t="s">
        <v>249</v>
      </c>
      <c r="D139" s="157" t="s">
        <v>209</v>
      </c>
      <c r="E139" s="158">
        <v>3</v>
      </c>
      <c r="F139" s="158">
        <v>0</v>
      </c>
      <c r="G139" s="159">
        <f>E139*F139</f>
        <v>0</v>
      </c>
      <c r="O139" s="153">
        <v>2</v>
      </c>
      <c r="AA139" s="132">
        <v>1</v>
      </c>
      <c r="AB139" s="132">
        <v>7</v>
      </c>
      <c r="AC139" s="132">
        <v>7</v>
      </c>
      <c r="AZ139" s="132">
        <v>2</v>
      </c>
      <c r="BA139" s="132">
        <f>IF(AZ139=1,G139,0)</f>
        <v>0</v>
      </c>
      <c r="BB139" s="132">
        <f>IF(AZ139=2,G139,0)</f>
        <v>0</v>
      </c>
      <c r="BC139" s="132">
        <f>IF(AZ139=3,G139,0)</f>
        <v>0</v>
      </c>
      <c r="BD139" s="132">
        <f>IF(AZ139=4,G139,0)</f>
        <v>0</v>
      </c>
      <c r="BE139" s="132">
        <f>IF(AZ139=5,G139,0)</f>
        <v>0</v>
      </c>
      <c r="CA139" s="153">
        <v>1</v>
      </c>
      <c r="CB139" s="153">
        <v>7</v>
      </c>
      <c r="CZ139" s="132">
        <v>0</v>
      </c>
    </row>
    <row r="140" spans="1:104" x14ac:dyDescent="0.2">
      <c r="A140" s="154">
        <v>61</v>
      </c>
      <c r="B140" s="155" t="s">
        <v>250</v>
      </c>
      <c r="C140" s="156" t="s">
        <v>251</v>
      </c>
      <c r="D140" s="157" t="s">
        <v>121</v>
      </c>
      <c r="E140" s="158">
        <v>3</v>
      </c>
      <c r="F140" s="158">
        <v>0</v>
      </c>
      <c r="G140" s="159">
        <f>E140*F140</f>
        <v>0</v>
      </c>
      <c r="O140" s="153">
        <v>2</v>
      </c>
      <c r="AA140" s="132">
        <v>1</v>
      </c>
      <c r="AB140" s="132">
        <v>7</v>
      </c>
      <c r="AC140" s="132">
        <v>7</v>
      </c>
      <c r="AZ140" s="132">
        <v>2</v>
      </c>
      <c r="BA140" s="132">
        <f>IF(AZ140=1,G140,0)</f>
        <v>0</v>
      </c>
      <c r="BB140" s="132">
        <f>IF(AZ140=2,G140,0)</f>
        <v>0</v>
      </c>
      <c r="BC140" s="132">
        <f>IF(AZ140=3,G140,0)</f>
        <v>0</v>
      </c>
      <c r="BD140" s="132">
        <f>IF(AZ140=4,G140,0)</f>
        <v>0</v>
      </c>
      <c r="BE140" s="132">
        <f>IF(AZ140=5,G140,0)</f>
        <v>0</v>
      </c>
      <c r="CA140" s="153">
        <v>1</v>
      </c>
      <c r="CB140" s="153">
        <v>7</v>
      </c>
      <c r="CZ140" s="132">
        <v>2.2699999999999999E-3</v>
      </c>
    </row>
    <row r="141" spans="1:104" x14ac:dyDescent="0.2">
      <c r="A141" s="154">
        <v>62</v>
      </c>
      <c r="B141" s="155" t="s">
        <v>252</v>
      </c>
      <c r="C141" s="156" t="s">
        <v>253</v>
      </c>
      <c r="D141" s="157" t="s">
        <v>209</v>
      </c>
      <c r="E141" s="158">
        <v>58</v>
      </c>
      <c r="F141" s="158">
        <v>0</v>
      </c>
      <c r="G141" s="159">
        <f>E141*F141</f>
        <v>0</v>
      </c>
      <c r="O141" s="153">
        <v>2</v>
      </c>
      <c r="AA141" s="132">
        <v>1</v>
      </c>
      <c r="AB141" s="132">
        <v>7</v>
      </c>
      <c r="AC141" s="132">
        <v>7</v>
      </c>
      <c r="AZ141" s="132">
        <v>2</v>
      </c>
      <c r="BA141" s="132">
        <f>IF(AZ141=1,G141,0)</f>
        <v>0</v>
      </c>
      <c r="BB141" s="132">
        <f>IF(AZ141=2,G141,0)</f>
        <v>0</v>
      </c>
      <c r="BC141" s="132">
        <f>IF(AZ141=3,G141,0)</f>
        <v>0</v>
      </c>
      <c r="BD141" s="132">
        <f>IF(AZ141=4,G141,0)</f>
        <v>0</v>
      </c>
      <c r="BE141" s="132">
        <f>IF(AZ141=5,G141,0)</f>
        <v>0</v>
      </c>
      <c r="CA141" s="153">
        <v>1</v>
      </c>
      <c r="CB141" s="153">
        <v>7</v>
      </c>
      <c r="CZ141" s="132">
        <v>2.4000000000000001E-4</v>
      </c>
    </row>
    <row r="142" spans="1:104" x14ac:dyDescent="0.2">
      <c r="A142" s="160"/>
      <c r="B142" s="162"/>
      <c r="C142" s="203" t="s">
        <v>254</v>
      </c>
      <c r="D142" s="204"/>
      <c r="E142" s="163">
        <v>4</v>
      </c>
      <c r="F142" s="164"/>
      <c r="G142" s="165"/>
      <c r="M142" s="161" t="s">
        <v>254</v>
      </c>
      <c r="O142" s="153"/>
    </row>
    <row r="143" spans="1:104" x14ac:dyDescent="0.2">
      <c r="A143" s="160"/>
      <c r="B143" s="162"/>
      <c r="C143" s="203" t="s">
        <v>255</v>
      </c>
      <c r="D143" s="204"/>
      <c r="E143" s="163">
        <v>14</v>
      </c>
      <c r="F143" s="164"/>
      <c r="G143" s="165"/>
      <c r="M143" s="161" t="s">
        <v>255</v>
      </c>
      <c r="O143" s="153"/>
    </row>
    <row r="144" spans="1:104" x14ac:dyDescent="0.2">
      <c r="A144" s="160"/>
      <c r="B144" s="162"/>
      <c r="C144" s="203" t="s">
        <v>256</v>
      </c>
      <c r="D144" s="204"/>
      <c r="E144" s="163">
        <v>14</v>
      </c>
      <c r="F144" s="164"/>
      <c r="G144" s="165"/>
      <c r="M144" s="161" t="s">
        <v>256</v>
      </c>
      <c r="O144" s="153"/>
    </row>
    <row r="145" spans="1:104" x14ac:dyDescent="0.2">
      <c r="A145" s="160"/>
      <c r="B145" s="162"/>
      <c r="C145" s="203" t="s">
        <v>257</v>
      </c>
      <c r="D145" s="204"/>
      <c r="E145" s="163">
        <v>14</v>
      </c>
      <c r="F145" s="164"/>
      <c r="G145" s="165"/>
      <c r="M145" s="161" t="s">
        <v>257</v>
      </c>
      <c r="O145" s="153"/>
    </row>
    <row r="146" spans="1:104" x14ac:dyDescent="0.2">
      <c r="A146" s="160"/>
      <c r="B146" s="162"/>
      <c r="C146" s="203" t="s">
        <v>258</v>
      </c>
      <c r="D146" s="204"/>
      <c r="E146" s="163">
        <v>12</v>
      </c>
      <c r="F146" s="164"/>
      <c r="G146" s="165"/>
      <c r="M146" s="161" t="s">
        <v>258</v>
      </c>
      <c r="O146" s="153"/>
    </row>
    <row r="147" spans="1:104" x14ac:dyDescent="0.2">
      <c r="A147" s="154">
        <v>63</v>
      </c>
      <c r="B147" s="155" t="s">
        <v>259</v>
      </c>
      <c r="C147" s="156" t="s">
        <v>260</v>
      </c>
      <c r="D147" s="157" t="s">
        <v>209</v>
      </c>
      <c r="E147" s="158">
        <v>58</v>
      </c>
      <c r="F147" s="158">
        <v>0</v>
      </c>
      <c r="G147" s="159">
        <f>E147*F147</f>
        <v>0</v>
      </c>
      <c r="O147" s="153">
        <v>2</v>
      </c>
      <c r="AA147" s="132">
        <v>1</v>
      </c>
      <c r="AB147" s="132">
        <v>7</v>
      </c>
      <c r="AC147" s="132">
        <v>7</v>
      </c>
      <c r="AZ147" s="132">
        <v>2</v>
      </c>
      <c r="BA147" s="132">
        <f>IF(AZ147=1,G147,0)</f>
        <v>0</v>
      </c>
      <c r="BB147" s="132">
        <f>IF(AZ147=2,G147,0)</f>
        <v>0</v>
      </c>
      <c r="BC147" s="132">
        <f>IF(AZ147=3,G147,0)</f>
        <v>0</v>
      </c>
      <c r="BD147" s="132">
        <f>IF(AZ147=4,G147,0)</f>
        <v>0</v>
      </c>
      <c r="BE147" s="132">
        <f>IF(AZ147=5,G147,0)</f>
        <v>0</v>
      </c>
      <c r="CA147" s="153">
        <v>1</v>
      </c>
      <c r="CB147" s="153">
        <v>7</v>
      </c>
      <c r="CZ147" s="132">
        <v>8.0000000000000007E-5</v>
      </c>
    </row>
    <row r="148" spans="1:104" x14ac:dyDescent="0.2">
      <c r="A148" s="160"/>
      <c r="B148" s="162"/>
      <c r="C148" s="203" t="s">
        <v>254</v>
      </c>
      <c r="D148" s="204"/>
      <c r="E148" s="163">
        <v>4</v>
      </c>
      <c r="F148" s="164"/>
      <c r="G148" s="165"/>
      <c r="M148" s="161" t="s">
        <v>254</v>
      </c>
      <c r="O148" s="153"/>
    </row>
    <row r="149" spans="1:104" x14ac:dyDescent="0.2">
      <c r="A149" s="160"/>
      <c r="B149" s="162"/>
      <c r="C149" s="203" t="s">
        <v>255</v>
      </c>
      <c r="D149" s="204"/>
      <c r="E149" s="163">
        <v>14</v>
      </c>
      <c r="F149" s="164"/>
      <c r="G149" s="165"/>
      <c r="M149" s="161" t="s">
        <v>255</v>
      </c>
      <c r="O149" s="153"/>
    </row>
    <row r="150" spans="1:104" x14ac:dyDescent="0.2">
      <c r="A150" s="160"/>
      <c r="B150" s="162"/>
      <c r="C150" s="203" t="s">
        <v>256</v>
      </c>
      <c r="D150" s="204"/>
      <c r="E150" s="163">
        <v>14</v>
      </c>
      <c r="F150" s="164"/>
      <c r="G150" s="165"/>
      <c r="M150" s="161" t="s">
        <v>256</v>
      </c>
      <c r="O150" s="153"/>
    </row>
    <row r="151" spans="1:104" x14ac:dyDescent="0.2">
      <c r="A151" s="160"/>
      <c r="B151" s="162"/>
      <c r="C151" s="203" t="s">
        <v>257</v>
      </c>
      <c r="D151" s="204"/>
      <c r="E151" s="163">
        <v>14</v>
      </c>
      <c r="F151" s="164"/>
      <c r="G151" s="165"/>
      <c r="M151" s="161" t="s">
        <v>257</v>
      </c>
      <c r="O151" s="153"/>
    </row>
    <row r="152" spans="1:104" x14ac:dyDescent="0.2">
      <c r="A152" s="160"/>
      <c r="B152" s="162"/>
      <c r="C152" s="203" t="s">
        <v>258</v>
      </c>
      <c r="D152" s="204"/>
      <c r="E152" s="163">
        <v>12</v>
      </c>
      <c r="F152" s="164"/>
      <c r="G152" s="165"/>
      <c r="M152" s="161" t="s">
        <v>258</v>
      </c>
      <c r="O152" s="153"/>
    </row>
    <row r="153" spans="1:104" x14ac:dyDescent="0.2">
      <c r="A153" s="154">
        <v>64</v>
      </c>
      <c r="B153" s="155" t="s">
        <v>261</v>
      </c>
      <c r="C153" s="156" t="s">
        <v>262</v>
      </c>
      <c r="D153" s="157" t="s">
        <v>209</v>
      </c>
      <c r="E153" s="158">
        <v>3</v>
      </c>
      <c r="F153" s="158">
        <v>0</v>
      </c>
      <c r="G153" s="159">
        <f>E153*F153</f>
        <v>0</v>
      </c>
      <c r="O153" s="153">
        <v>2</v>
      </c>
      <c r="AA153" s="132">
        <v>1</v>
      </c>
      <c r="AB153" s="132">
        <v>7</v>
      </c>
      <c r="AC153" s="132">
        <v>7</v>
      </c>
      <c r="AZ153" s="132">
        <v>2</v>
      </c>
      <c r="BA153" s="132">
        <f>IF(AZ153=1,G153,0)</f>
        <v>0</v>
      </c>
      <c r="BB153" s="132">
        <f>IF(AZ153=2,G153,0)</f>
        <v>0</v>
      </c>
      <c r="BC153" s="132">
        <f>IF(AZ153=3,G153,0)</f>
        <v>0</v>
      </c>
      <c r="BD153" s="132">
        <f>IF(AZ153=4,G153,0)</f>
        <v>0</v>
      </c>
      <c r="BE153" s="132">
        <f>IF(AZ153=5,G153,0)</f>
        <v>0</v>
      </c>
      <c r="CA153" s="153">
        <v>1</v>
      </c>
      <c r="CB153" s="153">
        <v>7</v>
      </c>
      <c r="CZ153" s="132">
        <v>0</v>
      </c>
    </row>
    <row r="154" spans="1:104" x14ac:dyDescent="0.2">
      <c r="A154" s="160"/>
      <c r="B154" s="162"/>
      <c r="C154" s="203" t="s">
        <v>263</v>
      </c>
      <c r="D154" s="204"/>
      <c r="E154" s="163">
        <v>3</v>
      </c>
      <c r="F154" s="164"/>
      <c r="G154" s="165"/>
      <c r="M154" s="161" t="s">
        <v>263</v>
      </c>
      <c r="O154" s="153"/>
    </row>
    <row r="155" spans="1:104" x14ac:dyDescent="0.2">
      <c r="A155" s="154">
        <v>65</v>
      </c>
      <c r="B155" s="155" t="s">
        <v>264</v>
      </c>
      <c r="C155" s="156" t="s">
        <v>265</v>
      </c>
      <c r="D155" s="157" t="s">
        <v>209</v>
      </c>
      <c r="E155" s="158">
        <v>21</v>
      </c>
      <c r="F155" s="158">
        <v>0</v>
      </c>
      <c r="G155" s="159">
        <f>E155*F155</f>
        <v>0</v>
      </c>
      <c r="O155" s="153">
        <v>2</v>
      </c>
      <c r="AA155" s="132">
        <v>1</v>
      </c>
      <c r="AB155" s="132">
        <v>7</v>
      </c>
      <c r="AC155" s="132">
        <v>7</v>
      </c>
      <c r="AZ155" s="132">
        <v>2</v>
      </c>
      <c r="BA155" s="132">
        <f>IF(AZ155=1,G155,0)</f>
        <v>0</v>
      </c>
      <c r="BB155" s="132">
        <f>IF(AZ155=2,G155,0)</f>
        <v>0</v>
      </c>
      <c r="BC155" s="132">
        <f>IF(AZ155=3,G155,0)</f>
        <v>0</v>
      </c>
      <c r="BD155" s="132">
        <f>IF(AZ155=4,G155,0)</f>
        <v>0</v>
      </c>
      <c r="BE155" s="132">
        <f>IF(AZ155=5,G155,0)</f>
        <v>0</v>
      </c>
      <c r="CA155" s="153">
        <v>1</v>
      </c>
      <c r="CB155" s="153">
        <v>7</v>
      </c>
      <c r="CZ155" s="132">
        <v>0</v>
      </c>
    </row>
    <row r="156" spans="1:104" x14ac:dyDescent="0.2">
      <c r="A156" s="160"/>
      <c r="B156" s="162"/>
      <c r="C156" s="203" t="s">
        <v>229</v>
      </c>
      <c r="D156" s="204"/>
      <c r="E156" s="163">
        <v>7</v>
      </c>
      <c r="F156" s="164"/>
      <c r="G156" s="165"/>
      <c r="M156" s="161" t="s">
        <v>229</v>
      </c>
      <c r="O156" s="153"/>
    </row>
    <row r="157" spans="1:104" x14ac:dyDescent="0.2">
      <c r="A157" s="160"/>
      <c r="B157" s="162"/>
      <c r="C157" s="203" t="s">
        <v>230</v>
      </c>
      <c r="D157" s="204"/>
      <c r="E157" s="163">
        <v>7</v>
      </c>
      <c r="F157" s="164"/>
      <c r="G157" s="165"/>
      <c r="M157" s="161" t="s">
        <v>230</v>
      </c>
      <c r="O157" s="153"/>
    </row>
    <row r="158" spans="1:104" x14ac:dyDescent="0.2">
      <c r="A158" s="160"/>
      <c r="B158" s="162"/>
      <c r="C158" s="203" t="s">
        <v>231</v>
      </c>
      <c r="D158" s="204"/>
      <c r="E158" s="163">
        <v>7</v>
      </c>
      <c r="F158" s="164"/>
      <c r="G158" s="165"/>
      <c r="M158" s="161" t="s">
        <v>231</v>
      </c>
      <c r="O158" s="153"/>
    </row>
    <row r="159" spans="1:104" x14ac:dyDescent="0.2">
      <c r="A159" s="154">
        <v>66</v>
      </c>
      <c r="B159" s="155" t="s">
        <v>266</v>
      </c>
      <c r="C159" s="156" t="s">
        <v>267</v>
      </c>
      <c r="D159" s="157" t="s">
        <v>121</v>
      </c>
      <c r="E159" s="158">
        <v>3</v>
      </c>
      <c r="F159" s="158">
        <v>0</v>
      </c>
      <c r="G159" s="159">
        <f>E159*F159</f>
        <v>0</v>
      </c>
      <c r="O159" s="153">
        <v>2</v>
      </c>
      <c r="AA159" s="132">
        <v>1</v>
      </c>
      <c r="AB159" s="132">
        <v>7</v>
      </c>
      <c r="AC159" s="132">
        <v>7</v>
      </c>
      <c r="AZ159" s="132">
        <v>2</v>
      </c>
      <c r="BA159" s="132">
        <f>IF(AZ159=1,G159,0)</f>
        <v>0</v>
      </c>
      <c r="BB159" s="132">
        <f>IF(AZ159=2,G159,0)</f>
        <v>0</v>
      </c>
      <c r="BC159" s="132">
        <f>IF(AZ159=3,G159,0)</f>
        <v>0</v>
      </c>
      <c r="BD159" s="132">
        <f>IF(AZ159=4,G159,0)</f>
        <v>0</v>
      </c>
      <c r="BE159" s="132">
        <f>IF(AZ159=5,G159,0)</f>
        <v>0</v>
      </c>
      <c r="CA159" s="153">
        <v>1</v>
      </c>
      <c r="CB159" s="153">
        <v>7</v>
      </c>
      <c r="CZ159" s="132">
        <v>2.4000000000000001E-4</v>
      </c>
    </row>
    <row r="160" spans="1:104" x14ac:dyDescent="0.2">
      <c r="A160" s="154">
        <v>67</v>
      </c>
      <c r="B160" s="155" t="s">
        <v>268</v>
      </c>
      <c r="C160" s="156" t="s">
        <v>269</v>
      </c>
      <c r="D160" s="157" t="s">
        <v>121</v>
      </c>
      <c r="E160" s="158">
        <v>29</v>
      </c>
      <c r="F160" s="158">
        <v>0</v>
      </c>
      <c r="G160" s="159">
        <f>E160*F160</f>
        <v>0</v>
      </c>
      <c r="O160" s="153">
        <v>2</v>
      </c>
      <c r="AA160" s="132">
        <v>1</v>
      </c>
      <c r="AB160" s="132">
        <v>7</v>
      </c>
      <c r="AC160" s="132">
        <v>7</v>
      </c>
      <c r="AZ160" s="132">
        <v>2</v>
      </c>
      <c r="BA160" s="132">
        <f>IF(AZ160=1,G160,0)</f>
        <v>0</v>
      </c>
      <c r="BB160" s="132">
        <f>IF(AZ160=2,G160,0)</f>
        <v>0</v>
      </c>
      <c r="BC160" s="132">
        <f>IF(AZ160=3,G160,0)</f>
        <v>0</v>
      </c>
      <c r="BD160" s="132">
        <f>IF(AZ160=4,G160,0)</f>
        <v>0</v>
      </c>
      <c r="BE160" s="132">
        <f>IF(AZ160=5,G160,0)</f>
        <v>0</v>
      </c>
      <c r="CA160" s="153">
        <v>1</v>
      </c>
      <c r="CB160" s="153">
        <v>7</v>
      </c>
      <c r="CZ160" s="132">
        <v>4.0000000000000003E-5</v>
      </c>
    </row>
    <row r="161" spans="1:104" x14ac:dyDescent="0.2">
      <c r="A161" s="160"/>
      <c r="B161" s="162"/>
      <c r="C161" s="203" t="s">
        <v>155</v>
      </c>
      <c r="D161" s="204"/>
      <c r="E161" s="163">
        <v>2</v>
      </c>
      <c r="F161" s="164"/>
      <c r="G161" s="165"/>
      <c r="M161" s="161" t="s">
        <v>155</v>
      </c>
      <c r="O161" s="153"/>
    </row>
    <row r="162" spans="1:104" x14ac:dyDescent="0.2">
      <c r="A162" s="160"/>
      <c r="B162" s="162"/>
      <c r="C162" s="203" t="s">
        <v>270</v>
      </c>
      <c r="D162" s="204"/>
      <c r="E162" s="163">
        <v>9</v>
      </c>
      <c r="F162" s="164"/>
      <c r="G162" s="165"/>
      <c r="M162" s="161" t="s">
        <v>270</v>
      </c>
      <c r="O162" s="153"/>
    </row>
    <row r="163" spans="1:104" x14ac:dyDescent="0.2">
      <c r="A163" s="160"/>
      <c r="B163" s="162"/>
      <c r="C163" s="203" t="s">
        <v>271</v>
      </c>
      <c r="D163" s="204"/>
      <c r="E163" s="163">
        <v>9</v>
      </c>
      <c r="F163" s="164"/>
      <c r="G163" s="165"/>
      <c r="M163" s="161" t="s">
        <v>271</v>
      </c>
      <c r="O163" s="153"/>
    </row>
    <row r="164" spans="1:104" x14ac:dyDescent="0.2">
      <c r="A164" s="160"/>
      <c r="B164" s="162"/>
      <c r="C164" s="203" t="s">
        <v>272</v>
      </c>
      <c r="D164" s="204"/>
      <c r="E164" s="163">
        <v>9</v>
      </c>
      <c r="F164" s="164"/>
      <c r="G164" s="165"/>
      <c r="M164" s="161" t="s">
        <v>272</v>
      </c>
      <c r="O164" s="153"/>
    </row>
    <row r="165" spans="1:104" x14ac:dyDescent="0.2">
      <c r="A165" s="154">
        <v>68</v>
      </c>
      <c r="B165" s="155" t="s">
        <v>273</v>
      </c>
      <c r="C165" s="156" t="s">
        <v>274</v>
      </c>
      <c r="D165" s="157" t="s">
        <v>121</v>
      </c>
      <c r="E165" s="158">
        <v>18</v>
      </c>
      <c r="F165" s="158">
        <v>0</v>
      </c>
      <c r="G165" s="159">
        <f>E165*F165</f>
        <v>0</v>
      </c>
      <c r="O165" s="153">
        <v>2</v>
      </c>
      <c r="AA165" s="132">
        <v>1</v>
      </c>
      <c r="AB165" s="132">
        <v>7</v>
      </c>
      <c r="AC165" s="132">
        <v>7</v>
      </c>
      <c r="AZ165" s="132">
        <v>2</v>
      </c>
      <c r="BA165" s="132">
        <f>IF(AZ165=1,G165,0)</f>
        <v>0</v>
      </c>
      <c r="BB165" s="132">
        <f>IF(AZ165=2,G165,0)</f>
        <v>0</v>
      </c>
      <c r="BC165" s="132">
        <f>IF(AZ165=3,G165,0)</f>
        <v>0</v>
      </c>
      <c r="BD165" s="132">
        <f>IF(AZ165=4,G165,0)</f>
        <v>0</v>
      </c>
      <c r="BE165" s="132">
        <f>IF(AZ165=5,G165,0)</f>
        <v>0</v>
      </c>
      <c r="CA165" s="153">
        <v>1</v>
      </c>
      <c r="CB165" s="153">
        <v>7</v>
      </c>
      <c r="CZ165" s="132">
        <v>0</v>
      </c>
    </row>
    <row r="166" spans="1:104" x14ac:dyDescent="0.2">
      <c r="A166" s="160"/>
      <c r="B166" s="162"/>
      <c r="C166" s="203" t="s">
        <v>236</v>
      </c>
      <c r="D166" s="204"/>
      <c r="E166" s="163">
        <v>6</v>
      </c>
      <c r="F166" s="164"/>
      <c r="G166" s="165"/>
      <c r="M166" s="161" t="s">
        <v>236</v>
      </c>
      <c r="O166" s="153"/>
    </row>
    <row r="167" spans="1:104" x14ac:dyDescent="0.2">
      <c r="A167" s="160"/>
      <c r="B167" s="162"/>
      <c r="C167" s="203" t="s">
        <v>237</v>
      </c>
      <c r="D167" s="204"/>
      <c r="E167" s="163">
        <v>6</v>
      </c>
      <c r="F167" s="164"/>
      <c r="G167" s="165"/>
      <c r="M167" s="161" t="s">
        <v>237</v>
      </c>
      <c r="O167" s="153"/>
    </row>
    <row r="168" spans="1:104" x14ac:dyDescent="0.2">
      <c r="A168" s="160"/>
      <c r="B168" s="162"/>
      <c r="C168" s="203" t="s">
        <v>238</v>
      </c>
      <c r="D168" s="204"/>
      <c r="E168" s="163">
        <v>6</v>
      </c>
      <c r="F168" s="164"/>
      <c r="G168" s="165"/>
      <c r="M168" s="161" t="s">
        <v>238</v>
      </c>
      <c r="O168" s="153"/>
    </row>
    <row r="169" spans="1:104" x14ac:dyDescent="0.2">
      <c r="A169" s="154">
        <v>69</v>
      </c>
      <c r="B169" s="155" t="s">
        <v>275</v>
      </c>
      <c r="C169" s="156" t="s">
        <v>276</v>
      </c>
      <c r="D169" s="157" t="s">
        <v>121</v>
      </c>
      <c r="E169" s="158">
        <v>18</v>
      </c>
      <c r="F169" s="158">
        <v>0</v>
      </c>
      <c r="G169" s="159">
        <f>E169*F169</f>
        <v>0</v>
      </c>
      <c r="O169" s="153">
        <v>2</v>
      </c>
      <c r="AA169" s="132">
        <v>1</v>
      </c>
      <c r="AB169" s="132">
        <v>0</v>
      </c>
      <c r="AC169" s="132">
        <v>0</v>
      </c>
      <c r="AZ169" s="132">
        <v>2</v>
      </c>
      <c r="BA169" s="132">
        <f>IF(AZ169=1,G169,0)</f>
        <v>0</v>
      </c>
      <c r="BB169" s="132">
        <f>IF(AZ169=2,G169,0)</f>
        <v>0</v>
      </c>
      <c r="BC169" s="132">
        <f>IF(AZ169=3,G169,0)</f>
        <v>0</v>
      </c>
      <c r="BD169" s="132">
        <f>IF(AZ169=4,G169,0)</f>
        <v>0</v>
      </c>
      <c r="BE169" s="132">
        <f>IF(AZ169=5,G169,0)</f>
        <v>0</v>
      </c>
      <c r="CA169" s="153">
        <v>1</v>
      </c>
      <c r="CB169" s="153">
        <v>0</v>
      </c>
      <c r="CZ169" s="132">
        <v>0</v>
      </c>
    </row>
    <row r="170" spans="1:104" x14ac:dyDescent="0.2">
      <c r="A170" s="160"/>
      <c r="B170" s="162"/>
      <c r="C170" s="203" t="s">
        <v>236</v>
      </c>
      <c r="D170" s="204"/>
      <c r="E170" s="163">
        <v>6</v>
      </c>
      <c r="F170" s="164"/>
      <c r="G170" s="165"/>
      <c r="M170" s="161" t="s">
        <v>236</v>
      </c>
      <c r="O170" s="153"/>
    </row>
    <row r="171" spans="1:104" x14ac:dyDescent="0.2">
      <c r="A171" s="160"/>
      <c r="B171" s="162"/>
      <c r="C171" s="203" t="s">
        <v>237</v>
      </c>
      <c r="D171" s="204"/>
      <c r="E171" s="163">
        <v>6</v>
      </c>
      <c r="F171" s="164"/>
      <c r="G171" s="165"/>
      <c r="M171" s="161" t="s">
        <v>237</v>
      </c>
      <c r="O171" s="153"/>
    </row>
    <row r="172" spans="1:104" x14ac:dyDescent="0.2">
      <c r="A172" s="160"/>
      <c r="B172" s="162"/>
      <c r="C172" s="203" t="s">
        <v>238</v>
      </c>
      <c r="D172" s="204"/>
      <c r="E172" s="163">
        <v>6</v>
      </c>
      <c r="F172" s="164"/>
      <c r="G172" s="165"/>
      <c r="M172" s="161" t="s">
        <v>238</v>
      </c>
      <c r="O172" s="153"/>
    </row>
    <row r="173" spans="1:104" x14ac:dyDescent="0.2">
      <c r="A173" s="154">
        <v>70</v>
      </c>
      <c r="B173" s="155" t="s">
        <v>277</v>
      </c>
      <c r="C173" s="156" t="s">
        <v>278</v>
      </c>
      <c r="D173" s="157" t="s">
        <v>121</v>
      </c>
      <c r="E173" s="158">
        <v>20</v>
      </c>
      <c r="F173" s="158">
        <v>0</v>
      </c>
      <c r="G173" s="159">
        <f>E173*F173</f>
        <v>0</v>
      </c>
      <c r="O173" s="153">
        <v>2</v>
      </c>
      <c r="AA173" s="132">
        <v>1</v>
      </c>
      <c r="AB173" s="132">
        <v>7</v>
      </c>
      <c r="AC173" s="132">
        <v>7</v>
      </c>
      <c r="AZ173" s="132">
        <v>2</v>
      </c>
      <c r="BA173" s="132">
        <f>IF(AZ173=1,G173,0)</f>
        <v>0</v>
      </c>
      <c r="BB173" s="132">
        <f>IF(AZ173=2,G173,0)</f>
        <v>0</v>
      </c>
      <c r="BC173" s="132">
        <f>IF(AZ173=3,G173,0)</f>
        <v>0</v>
      </c>
      <c r="BD173" s="132">
        <f>IF(AZ173=4,G173,0)</f>
        <v>0</v>
      </c>
      <c r="BE173" s="132">
        <f>IF(AZ173=5,G173,0)</f>
        <v>0</v>
      </c>
      <c r="CA173" s="153">
        <v>1</v>
      </c>
      <c r="CB173" s="153">
        <v>7</v>
      </c>
      <c r="CZ173" s="132">
        <v>1.2999999999999999E-4</v>
      </c>
    </row>
    <row r="174" spans="1:104" x14ac:dyDescent="0.2">
      <c r="A174" s="160"/>
      <c r="B174" s="162"/>
      <c r="C174" s="203" t="s">
        <v>155</v>
      </c>
      <c r="D174" s="204"/>
      <c r="E174" s="163">
        <v>2</v>
      </c>
      <c r="F174" s="164"/>
      <c r="G174" s="165"/>
      <c r="M174" s="161" t="s">
        <v>155</v>
      </c>
      <c r="O174" s="153"/>
    </row>
    <row r="175" spans="1:104" x14ac:dyDescent="0.2">
      <c r="A175" s="160"/>
      <c r="B175" s="162"/>
      <c r="C175" s="203" t="s">
        <v>236</v>
      </c>
      <c r="D175" s="204"/>
      <c r="E175" s="163">
        <v>6</v>
      </c>
      <c r="F175" s="164"/>
      <c r="G175" s="165"/>
      <c r="M175" s="161" t="s">
        <v>236</v>
      </c>
      <c r="O175" s="153"/>
    </row>
    <row r="176" spans="1:104" x14ac:dyDescent="0.2">
      <c r="A176" s="160"/>
      <c r="B176" s="162"/>
      <c r="C176" s="203" t="s">
        <v>237</v>
      </c>
      <c r="D176" s="204"/>
      <c r="E176" s="163">
        <v>6</v>
      </c>
      <c r="F176" s="164"/>
      <c r="G176" s="165"/>
      <c r="M176" s="161" t="s">
        <v>237</v>
      </c>
      <c r="O176" s="153"/>
    </row>
    <row r="177" spans="1:104" x14ac:dyDescent="0.2">
      <c r="A177" s="160"/>
      <c r="B177" s="162"/>
      <c r="C177" s="203" t="s">
        <v>238</v>
      </c>
      <c r="D177" s="204"/>
      <c r="E177" s="163">
        <v>6</v>
      </c>
      <c r="F177" s="164"/>
      <c r="G177" s="165"/>
      <c r="M177" s="161" t="s">
        <v>238</v>
      </c>
      <c r="O177" s="153"/>
    </row>
    <row r="178" spans="1:104" ht="22.5" x14ac:dyDescent="0.2">
      <c r="A178" s="154">
        <v>71</v>
      </c>
      <c r="B178" s="155" t="s">
        <v>279</v>
      </c>
      <c r="C178" s="156" t="s">
        <v>280</v>
      </c>
      <c r="D178" s="157" t="s">
        <v>121</v>
      </c>
      <c r="E178" s="158">
        <v>3</v>
      </c>
      <c r="F178" s="158">
        <v>0</v>
      </c>
      <c r="G178" s="159">
        <f>E178*F178</f>
        <v>0</v>
      </c>
      <c r="O178" s="153">
        <v>2</v>
      </c>
      <c r="AA178" s="132">
        <v>3</v>
      </c>
      <c r="AB178" s="132">
        <v>7</v>
      </c>
      <c r="AC178" s="132">
        <v>64271102</v>
      </c>
      <c r="AZ178" s="132">
        <v>2</v>
      </c>
      <c r="BA178" s="132">
        <f>IF(AZ178=1,G178,0)</f>
        <v>0</v>
      </c>
      <c r="BB178" s="132">
        <f>IF(AZ178=2,G178,0)</f>
        <v>0</v>
      </c>
      <c r="BC178" s="132">
        <f>IF(AZ178=3,G178,0)</f>
        <v>0</v>
      </c>
      <c r="BD178" s="132">
        <f>IF(AZ178=4,G178,0)</f>
        <v>0</v>
      </c>
      <c r="BE178" s="132">
        <f>IF(AZ178=5,G178,0)</f>
        <v>0</v>
      </c>
      <c r="CA178" s="153">
        <v>3</v>
      </c>
      <c r="CB178" s="153">
        <v>7</v>
      </c>
      <c r="CZ178" s="132">
        <v>1.4E-2</v>
      </c>
    </row>
    <row r="179" spans="1:104" x14ac:dyDescent="0.2">
      <c r="A179" s="160"/>
      <c r="B179" s="162"/>
      <c r="C179" s="203" t="s">
        <v>281</v>
      </c>
      <c r="D179" s="204"/>
      <c r="E179" s="163">
        <v>1</v>
      </c>
      <c r="F179" s="164"/>
      <c r="G179" s="165"/>
      <c r="M179" s="161" t="s">
        <v>281</v>
      </c>
      <c r="O179" s="153"/>
    </row>
    <row r="180" spans="1:104" x14ac:dyDescent="0.2">
      <c r="A180" s="160"/>
      <c r="B180" s="162"/>
      <c r="C180" s="203" t="s">
        <v>282</v>
      </c>
      <c r="D180" s="204"/>
      <c r="E180" s="163">
        <v>1</v>
      </c>
      <c r="F180" s="164"/>
      <c r="G180" s="165"/>
      <c r="M180" s="161" t="s">
        <v>282</v>
      </c>
      <c r="O180" s="153"/>
    </row>
    <row r="181" spans="1:104" x14ac:dyDescent="0.2">
      <c r="A181" s="160"/>
      <c r="B181" s="162"/>
      <c r="C181" s="203" t="s">
        <v>283</v>
      </c>
      <c r="D181" s="204"/>
      <c r="E181" s="163">
        <v>1</v>
      </c>
      <c r="F181" s="164"/>
      <c r="G181" s="165"/>
      <c r="M181" s="161" t="s">
        <v>283</v>
      </c>
      <c r="O181" s="153"/>
    </row>
    <row r="182" spans="1:104" x14ac:dyDescent="0.2">
      <c r="A182" s="154">
        <v>72</v>
      </c>
      <c r="B182" s="155" t="s">
        <v>284</v>
      </c>
      <c r="C182" s="156" t="s">
        <v>285</v>
      </c>
      <c r="D182" s="157" t="s">
        <v>121</v>
      </c>
      <c r="E182" s="158">
        <v>23</v>
      </c>
      <c r="F182" s="158">
        <v>0</v>
      </c>
      <c r="G182" s="159">
        <f>E182*F182</f>
        <v>0</v>
      </c>
      <c r="O182" s="153">
        <v>2</v>
      </c>
      <c r="AA182" s="132">
        <v>12</v>
      </c>
      <c r="AB182" s="132">
        <v>1</v>
      </c>
      <c r="AC182" s="132">
        <v>6</v>
      </c>
      <c r="AZ182" s="132">
        <v>2</v>
      </c>
      <c r="BA182" s="132">
        <f>IF(AZ182=1,G182,0)</f>
        <v>0</v>
      </c>
      <c r="BB182" s="132">
        <f>IF(AZ182=2,G182,0)</f>
        <v>0</v>
      </c>
      <c r="BC182" s="132">
        <f>IF(AZ182=3,G182,0)</f>
        <v>0</v>
      </c>
      <c r="BD182" s="132">
        <f>IF(AZ182=4,G182,0)</f>
        <v>0</v>
      </c>
      <c r="BE182" s="132">
        <f>IF(AZ182=5,G182,0)</f>
        <v>0</v>
      </c>
      <c r="CA182" s="153">
        <v>12</v>
      </c>
      <c r="CB182" s="153">
        <v>1</v>
      </c>
      <c r="CZ182" s="132">
        <v>1E-3</v>
      </c>
    </row>
    <row r="183" spans="1:104" x14ac:dyDescent="0.2">
      <c r="A183" s="160"/>
      <c r="B183" s="162"/>
      <c r="C183" s="203" t="s">
        <v>155</v>
      </c>
      <c r="D183" s="204"/>
      <c r="E183" s="163">
        <v>2</v>
      </c>
      <c r="F183" s="164"/>
      <c r="G183" s="165"/>
      <c r="M183" s="161" t="s">
        <v>155</v>
      </c>
      <c r="O183" s="153"/>
    </row>
    <row r="184" spans="1:104" x14ac:dyDescent="0.2">
      <c r="A184" s="160"/>
      <c r="B184" s="162"/>
      <c r="C184" s="203" t="s">
        <v>229</v>
      </c>
      <c r="D184" s="204"/>
      <c r="E184" s="163">
        <v>7</v>
      </c>
      <c r="F184" s="164"/>
      <c r="G184" s="165"/>
      <c r="M184" s="161" t="s">
        <v>229</v>
      </c>
      <c r="O184" s="153"/>
    </row>
    <row r="185" spans="1:104" x14ac:dyDescent="0.2">
      <c r="A185" s="160"/>
      <c r="B185" s="162"/>
      <c r="C185" s="203" t="s">
        <v>230</v>
      </c>
      <c r="D185" s="204"/>
      <c r="E185" s="163">
        <v>7</v>
      </c>
      <c r="F185" s="164"/>
      <c r="G185" s="165"/>
      <c r="M185" s="161" t="s">
        <v>230</v>
      </c>
      <c r="O185" s="153"/>
    </row>
    <row r="186" spans="1:104" x14ac:dyDescent="0.2">
      <c r="A186" s="160"/>
      <c r="B186" s="162"/>
      <c r="C186" s="203" t="s">
        <v>231</v>
      </c>
      <c r="D186" s="204"/>
      <c r="E186" s="163">
        <v>7</v>
      </c>
      <c r="F186" s="164"/>
      <c r="G186" s="165"/>
      <c r="M186" s="161" t="s">
        <v>231</v>
      </c>
      <c r="O186" s="153"/>
    </row>
    <row r="187" spans="1:104" x14ac:dyDescent="0.2">
      <c r="A187" s="154">
        <v>73</v>
      </c>
      <c r="B187" s="155" t="s">
        <v>286</v>
      </c>
      <c r="C187" s="156" t="s">
        <v>287</v>
      </c>
      <c r="D187" s="157" t="s">
        <v>121</v>
      </c>
      <c r="E187" s="158">
        <v>23</v>
      </c>
      <c r="F187" s="158">
        <v>0</v>
      </c>
      <c r="G187" s="159">
        <f>E187*F187</f>
        <v>0</v>
      </c>
      <c r="O187" s="153">
        <v>2</v>
      </c>
      <c r="AA187" s="132">
        <v>12</v>
      </c>
      <c r="AB187" s="132">
        <v>1</v>
      </c>
      <c r="AC187" s="132">
        <v>8</v>
      </c>
      <c r="AZ187" s="132">
        <v>2</v>
      </c>
      <c r="BA187" s="132">
        <f>IF(AZ187=1,G187,0)</f>
        <v>0</v>
      </c>
      <c r="BB187" s="132">
        <f>IF(AZ187=2,G187,0)</f>
        <v>0</v>
      </c>
      <c r="BC187" s="132">
        <f>IF(AZ187=3,G187,0)</f>
        <v>0</v>
      </c>
      <c r="BD187" s="132">
        <f>IF(AZ187=4,G187,0)</f>
        <v>0</v>
      </c>
      <c r="BE187" s="132">
        <f>IF(AZ187=5,G187,0)</f>
        <v>0</v>
      </c>
      <c r="CA187" s="153">
        <v>12</v>
      </c>
      <c r="CB187" s="153">
        <v>1</v>
      </c>
      <c r="CZ187" s="132">
        <v>0</v>
      </c>
    </row>
    <row r="188" spans="1:104" x14ac:dyDescent="0.2">
      <c r="A188" s="160"/>
      <c r="B188" s="162"/>
      <c r="C188" s="203" t="s">
        <v>155</v>
      </c>
      <c r="D188" s="204"/>
      <c r="E188" s="163">
        <v>2</v>
      </c>
      <c r="F188" s="164"/>
      <c r="G188" s="165"/>
      <c r="M188" s="161" t="s">
        <v>155</v>
      </c>
      <c r="O188" s="153"/>
    </row>
    <row r="189" spans="1:104" x14ac:dyDescent="0.2">
      <c r="A189" s="160"/>
      <c r="B189" s="162"/>
      <c r="C189" s="203" t="s">
        <v>229</v>
      </c>
      <c r="D189" s="204"/>
      <c r="E189" s="163">
        <v>7</v>
      </c>
      <c r="F189" s="164"/>
      <c r="G189" s="165"/>
      <c r="M189" s="161" t="s">
        <v>229</v>
      </c>
      <c r="O189" s="153"/>
    </row>
    <row r="190" spans="1:104" x14ac:dyDescent="0.2">
      <c r="A190" s="160"/>
      <c r="B190" s="162"/>
      <c r="C190" s="203" t="s">
        <v>230</v>
      </c>
      <c r="D190" s="204"/>
      <c r="E190" s="163">
        <v>7</v>
      </c>
      <c r="F190" s="164"/>
      <c r="G190" s="165"/>
      <c r="M190" s="161" t="s">
        <v>230</v>
      </c>
      <c r="O190" s="153"/>
    </row>
    <row r="191" spans="1:104" x14ac:dyDescent="0.2">
      <c r="A191" s="160"/>
      <c r="B191" s="162"/>
      <c r="C191" s="203" t="s">
        <v>231</v>
      </c>
      <c r="D191" s="204"/>
      <c r="E191" s="163">
        <v>7</v>
      </c>
      <c r="F191" s="164"/>
      <c r="G191" s="165"/>
      <c r="M191" s="161" t="s">
        <v>231</v>
      </c>
      <c r="O191" s="153"/>
    </row>
    <row r="192" spans="1:104" x14ac:dyDescent="0.2">
      <c r="A192" s="154">
        <v>74</v>
      </c>
      <c r="B192" s="155" t="s">
        <v>288</v>
      </c>
      <c r="C192" s="156" t="s">
        <v>289</v>
      </c>
      <c r="D192" s="157" t="s">
        <v>121</v>
      </c>
      <c r="E192" s="158">
        <v>23</v>
      </c>
      <c r="F192" s="158">
        <v>0</v>
      </c>
      <c r="G192" s="159">
        <f>E192*F192</f>
        <v>0</v>
      </c>
      <c r="O192" s="153">
        <v>2</v>
      </c>
      <c r="AA192" s="132">
        <v>12</v>
      </c>
      <c r="AB192" s="132">
        <v>1</v>
      </c>
      <c r="AC192" s="132">
        <v>10</v>
      </c>
      <c r="AZ192" s="132">
        <v>2</v>
      </c>
      <c r="BA192" s="132">
        <f>IF(AZ192=1,G192,0)</f>
        <v>0</v>
      </c>
      <c r="BB192" s="132">
        <f>IF(AZ192=2,G192,0)</f>
        <v>0</v>
      </c>
      <c r="BC192" s="132">
        <f>IF(AZ192=3,G192,0)</f>
        <v>0</v>
      </c>
      <c r="BD192" s="132">
        <f>IF(AZ192=4,G192,0)</f>
        <v>0</v>
      </c>
      <c r="BE192" s="132">
        <f>IF(AZ192=5,G192,0)</f>
        <v>0</v>
      </c>
      <c r="CA192" s="153">
        <v>12</v>
      </c>
      <c r="CB192" s="153">
        <v>1</v>
      </c>
      <c r="CZ192" s="132">
        <v>0</v>
      </c>
    </row>
    <row r="193" spans="1:104" x14ac:dyDescent="0.2">
      <c r="A193" s="160"/>
      <c r="B193" s="162"/>
      <c r="C193" s="203" t="s">
        <v>155</v>
      </c>
      <c r="D193" s="204"/>
      <c r="E193" s="163">
        <v>2</v>
      </c>
      <c r="F193" s="164"/>
      <c r="G193" s="165"/>
      <c r="M193" s="161" t="s">
        <v>155</v>
      </c>
      <c r="O193" s="153"/>
    </row>
    <row r="194" spans="1:104" x14ac:dyDescent="0.2">
      <c r="A194" s="160"/>
      <c r="B194" s="162"/>
      <c r="C194" s="203" t="s">
        <v>229</v>
      </c>
      <c r="D194" s="204"/>
      <c r="E194" s="163">
        <v>7</v>
      </c>
      <c r="F194" s="164"/>
      <c r="G194" s="165"/>
      <c r="M194" s="161" t="s">
        <v>229</v>
      </c>
      <c r="O194" s="153"/>
    </row>
    <row r="195" spans="1:104" x14ac:dyDescent="0.2">
      <c r="A195" s="160"/>
      <c r="B195" s="162"/>
      <c r="C195" s="203" t="s">
        <v>230</v>
      </c>
      <c r="D195" s="204"/>
      <c r="E195" s="163">
        <v>7</v>
      </c>
      <c r="F195" s="164"/>
      <c r="G195" s="165"/>
      <c r="M195" s="161" t="s">
        <v>230</v>
      </c>
      <c r="O195" s="153"/>
    </row>
    <row r="196" spans="1:104" x14ac:dyDescent="0.2">
      <c r="A196" s="160"/>
      <c r="B196" s="162"/>
      <c r="C196" s="203" t="s">
        <v>231</v>
      </c>
      <c r="D196" s="204"/>
      <c r="E196" s="163">
        <v>7</v>
      </c>
      <c r="F196" s="164"/>
      <c r="G196" s="165"/>
      <c r="M196" s="161" t="s">
        <v>231</v>
      </c>
      <c r="O196" s="153"/>
    </row>
    <row r="197" spans="1:104" x14ac:dyDescent="0.2">
      <c r="A197" s="154">
        <v>75</v>
      </c>
      <c r="B197" s="155" t="s">
        <v>290</v>
      </c>
      <c r="C197" s="156" t="s">
        <v>291</v>
      </c>
      <c r="D197" s="157" t="s">
        <v>121</v>
      </c>
      <c r="E197" s="158">
        <v>2</v>
      </c>
      <c r="F197" s="158">
        <v>0</v>
      </c>
      <c r="G197" s="159">
        <f>E197*F197</f>
        <v>0</v>
      </c>
      <c r="O197" s="153">
        <v>2</v>
      </c>
      <c r="AA197" s="132">
        <v>12</v>
      </c>
      <c r="AB197" s="132">
        <v>1</v>
      </c>
      <c r="AC197" s="132">
        <v>11</v>
      </c>
      <c r="AZ197" s="132">
        <v>2</v>
      </c>
      <c r="BA197" s="132">
        <f>IF(AZ197=1,G197,0)</f>
        <v>0</v>
      </c>
      <c r="BB197" s="132">
        <f>IF(AZ197=2,G197,0)</f>
        <v>0</v>
      </c>
      <c r="BC197" s="132">
        <f>IF(AZ197=3,G197,0)</f>
        <v>0</v>
      </c>
      <c r="BD197" s="132">
        <f>IF(AZ197=4,G197,0)</f>
        <v>0</v>
      </c>
      <c r="BE197" s="132">
        <f>IF(AZ197=5,G197,0)</f>
        <v>0</v>
      </c>
      <c r="CA197" s="153">
        <v>12</v>
      </c>
      <c r="CB197" s="153">
        <v>1</v>
      </c>
      <c r="CZ197" s="132">
        <v>0</v>
      </c>
    </row>
    <row r="198" spans="1:104" x14ac:dyDescent="0.2">
      <c r="A198" s="160"/>
      <c r="B198" s="162"/>
      <c r="C198" s="203" t="s">
        <v>222</v>
      </c>
      <c r="D198" s="204"/>
      <c r="E198" s="163">
        <v>2</v>
      </c>
      <c r="F198" s="164"/>
      <c r="G198" s="165"/>
      <c r="M198" s="161" t="s">
        <v>222</v>
      </c>
      <c r="O198" s="153"/>
    </row>
    <row r="199" spans="1:104" x14ac:dyDescent="0.2">
      <c r="A199" s="160"/>
      <c r="B199" s="162"/>
      <c r="C199" s="203" t="s">
        <v>223</v>
      </c>
      <c r="D199" s="204"/>
      <c r="E199" s="163">
        <v>0</v>
      </c>
      <c r="F199" s="164"/>
      <c r="G199" s="165"/>
      <c r="M199" s="161" t="s">
        <v>223</v>
      </c>
      <c r="O199" s="153"/>
    </row>
    <row r="200" spans="1:104" x14ac:dyDescent="0.2">
      <c r="A200" s="160"/>
      <c r="B200" s="162"/>
      <c r="C200" s="203" t="s">
        <v>224</v>
      </c>
      <c r="D200" s="204"/>
      <c r="E200" s="163">
        <v>0</v>
      </c>
      <c r="F200" s="164"/>
      <c r="G200" s="165"/>
      <c r="M200" s="161" t="s">
        <v>224</v>
      </c>
      <c r="O200" s="153"/>
    </row>
    <row r="201" spans="1:104" x14ac:dyDescent="0.2">
      <c r="A201" s="154">
        <v>76</v>
      </c>
      <c r="B201" s="155" t="s">
        <v>292</v>
      </c>
      <c r="C201" s="156" t="s">
        <v>293</v>
      </c>
      <c r="D201" s="157" t="s">
        <v>294</v>
      </c>
      <c r="E201" s="158">
        <v>20</v>
      </c>
      <c r="F201" s="158">
        <v>0</v>
      </c>
      <c r="G201" s="159">
        <f>E201*F201</f>
        <v>0</v>
      </c>
      <c r="O201" s="153">
        <v>2</v>
      </c>
      <c r="AA201" s="132">
        <v>12</v>
      </c>
      <c r="AB201" s="132">
        <v>1</v>
      </c>
      <c r="AC201" s="132">
        <v>13</v>
      </c>
      <c r="AZ201" s="132">
        <v>2</v>
      </c>
      <c r="BA201" s="132">
        <f>IF(AZ201=1,G201,0)</f>
        <v>0</v>
      </c>
      <c r="BB201" s="132">
        <f>IF(AZ201=2,G201,0)</f>
        <v>0</v>
      </c>
      <c r="BC201" s="132">
        <f>IF(AZ201=3,G201,0)</f>
        <v>0</v>
      </c>
      <c r="BD201" s="132">
        <f>IF(AZ201=4,G201,0)</f>
        <v>0</v>
      </c>
      <c r="BE201" s="132">
        <f>IF(AZ201=5,G201,0)</f>
        <v>0</v>
      </c>
      <c r="CA201" s="153">
        <v>12</v>
      </c>
      <c r="CB201" s="153">
        <v>1</v>
      </c>
      <c r="CZ201" s="132">
        <v>0</v>
      </c>
    </row>
    <row r="202" spans="1:104" x14ac:dyDescent="0.2">
      <c r="A202" s="160"/>
      <c r="B202" s="162"/>
      <c r="C202" s="203" t="s">
        <v>155</v>
      </c>
      <c r="D202" s="204"/>
      <c r="E202" s="163">
        <v>2</v>
      </c>
      <c r="F202" s="164"/>
      <c r="G202" s="165"/>
      <c r="M202" s="161" t="s">
        <v>155</v>
      </c>
      <c r="O202" s="153"/>
    </row>
    <row r="203" spans="1:104" x14ac:dyDescent="0.2">
      <c r="A203" s="160"/>
      <c r="B203" s="162"/>
      <c r="C203" s="203" t="s">
        <v>236</v>
      </c>
      <c r="D203" s="204"/>
      <c r="E203" s="163">
        <v>6</v>
      </c>
      <c r="F203" s="164"/>
      <c r="G203" s="165"/>
      <c r="M203" s="161" t="s">
        <v>236</v>
      </c>
      <c r="O203" s="153"/>
    </row>
    <row r="204" spans="1:104" x14ac:dyDescent="0.2">
      <c r="A204" s="160"/>
      <c r="B204" s="162"/>
      <c r="C204" s="203" t="s">
        <v>237</v>
      </c>
      <c r="D204" s="204"/>
      <c r="E204" s="163">
        <v>6</v>
      </c>
      <c r="F204" s="164"/>
      <c r="G204" s="165"/>
      <c r="M204" s="161" t="s">
        <v>237</v>
      </c>
      <c r="O204" s="153"/>
    </row>
    <row r="205" spans="1:104" x14ac:dyDescent="0.2">
      <c r="A205" s="160"/>
      <c r="B205" s="162"/>
      <c r="C205" s="203" t="s">
        <v>238</v>
      </c>
      <c r="D205" s="204"/>
      <c r="E205" s="163">
        <v>6</v>
      </c>
      <c r="F205" s="164"/>
      <c r="G205" s="165"/>
      <c r="M205" s="161" t="s">
        <v>238</v>
      </c>
      <c r="O205" s="153"/>
    </row>
    <row r="206" spans="1:104" x14ac:dyDescent="0.2">
      <c r="A206" s="154">
        <v>77</v>
      </c>
      <c r="B206" s="155" t="s">
        <v>295</v>
      </c>
      <c r="C206" s="156" t="s">
        <v>296</v>
      </c>
      <c r="D206" s="157" t="s">
        <v>121</v>
      </c>
      <c r="E206" s="158">
        <v>20</v>
      </c>
      <c r="F206" s="158">
        <v>0</v>
      </c>
      <c r="G206" s="159">
        <f>E206*F206</f>
        <v>0</v>
      </c>
      <c r="O206" s="153">
        <v>2</v>
      </c>
      <c r="AA206" s="132">
        <v>12</v>
      </c>
      <c r="AB206" s="132">
        <v>1</v>
      </c>
      <c r="AC206" s="132">
        <v>14</v>
      </c>
      <c r="AZ206" s="132">
        <v>2</v>
      </c>
      <c r="BA206" s="132">
        <f>IF(AZ206=1,G206,0)</f>
        <v>0</v>
      </c>
      <c r="BB206" s="132">
        <f>IF(AZ206=2,G206,0)</f>
        <v>0</v>
      </c>
      <c r="BC206" s="132">
        <f>IF(AZ206=3,G206,0)</f>
        <v>0</v>
      </c>
      <c r="BD206" s="132">
        <f>IF(AZ206=4,G206,0)</f>
        <v>0</v>
      </c>
      <c r="BE206" s="132">
        <f>IF(AZ206=5,G206,0)</f>
        <v>0</v>
      </c>
      <c r="CA206" s="153">
        <v>12</v>
      </c>
      <c r="CB206" s="153">
        <v>1</v>
      </c>
      <c r="CZ206" s="132">
        <v>0</v>
      </c>
    </row>
    <row r="207" spans="1:104" x14ac:dyDescent="0.2">
      <c r="A207" s="160"/>
      <c r="B207" s="162"/>
      <c r="C207" s="203" t="s">
        <v>155</v>
      </c>
      <c r="D207" s="204"/>
      <c r="E207" s="163">
        <v>2</v>
      </c>
      <c r="F207" s="164"/>
      <c r="G207" s="165"/>
      <c r="M207" s="161" t="s">
        <v>155</v>
      </c>
      <c r="O207" s="153"/>
    </row>
    <row r="208" spans="1:104" x14ac:dyDescent="0.2">
      <c r="A208" s="160"/>
      <c r="B208" s="162"/>
      <c r="C208" s="203" t="s">
        <v>236</v>
      </c>
      <c r="D208" s="204"/>
      <c r="E208" s="163">
        <v>6</v>
      </c>
      <c r="F208" s="164"/>
      <c r="G208" s="165"/>
      <c r="M208" s="161" t="s">
        <v>236</v>
      </c>
      <c r="O208" s="153"/>
    </row>
    <row r="209" spans="1:104" x14ac:dyDescent="0.2">
      <c r="A209" s="160"/>
      <c r="B209" s="162"/>
      <c r="C209" s="203" t="s">
        <v>237</v>
      </c>
      <c r="D209" s="204"/>
      <c r="E209" s="163">
        <v>6</v>
      </c>
      <c r="F209" s="164"/>
      <c r="G209" s="165"/>
      <c r="M209" s="161" t="s">
        <v>237</v>
      </c>
      <c r="O209" s="153"/>
    </row>
    <row r="210" spans="1:104" x14ac:dyDescent="0.2">
      <c r="A210" s="160"/>
      <c r="B210" s="162"/>
      <c r="C210" s="203" t="s">
        <v>238</v>
      </c>
      <c r="D210" s="204"/>
      <c r="E210" s="163">
        <v>6</v>
      </c>
      <c r="F210" s="164"/>
      <c r="G210" s="165"/>
      <c r="M210" s="161" t="s">
        <v>238</v>
      </c>
      <c r="O210" s="153"/>
    </row>
    <row r="211" spans="1:104" x14ac:dyDescent="0.2">
      <c r="A211" s="154">
        <v>78</v>
      </c>
      <c r="B211" s="155" t="s">
        <v>297</v>
      </c>
      <c r="C211" s="156" t="s">
        <v>298</v>
      </c>
      <c r="D211" s="157" t="s">
        <v>121</v>
      </c>
      <c r="E211" s="158">
        <v>18</v>
      </c>
      <c r="F211" s="158"/>
      <c r="G211" s="159">
        <f>E211*F211</f>
        <v>0</v>
      </c>
      <c r="O211" s="153">
        <v>2</v>
      </c>
      <c r="AA211" s="132">
        <v>12</v>
      </c>
      <c r="AB211" s="132">
        <v>1</v>
      </c>
      <c r="AC211" s="132">
        <v>147</v>
      </c>
      <c r="AZ211" s="132">
        <v>2</v>
      </c>
      <c r="BA211" s="132">
        <f>IF(AZ211=1,G211,0)</f>
        <v>0</v>
      </c>
      <c r="BB211" s="132">
        <f>IF(AZ211=2,G211,0)</f>
        <v>0</v>
      </c>
      <c r="BC211" s="132">
        <f>IF(AZ211=3,G211,0)</f>
        <v>0</v>
      </c>
      <c r="BD211" s="132">
        <f>IF(AZ211=4,G211,0)</f>
        <v>0</v>
      </c>
      <c r="BE211" s="132">
        <f>IF(AZ211=5,G211,0)</f>
        <v>0</v>
      </c>
      <c r="CA211" s="153">
        <v>12</v>
      </c>
      <c r="CB211" s="153">
        <v>1</v>
      </c>
      <c r="CZ211" s="132">
        <v>0</v>
      </c>
    </row>
    <row r="212" spans="1:104" x14ac:dyDescent="0.2">
      <c r="A212" s="160"/>
      <c r="B212" s="162"/>
      <c r="C212" s="203" t="s">
        <v>243</v>
      </c>
      <c r="D212" s="204"/>
      <c r="E212" s="163">
        <v>0</v>
      </c>
      <c r="F212" s="164"/>
      <c r="G212" s="165"/>
      <c r="M212" s="161" t="s">
        <v>243</v>
      </c>
      <c r="O212" s="153"/>
    </row>
    <row r="213" spans="1:104" x14ac:dyDescent="0.2">
      <c r="A213" s="160"/>
      <c r="B213" s="162"/>
      <c r="C213" s="203" t="s">
        <v>236</v>
      </c>
      <c r="D213" s="204"/>
      <c r="E213" s="163">
        <v>6</v>
      </c>
      <c r="F213" s="164"/>
      <c r="G213" s="165"/>
      <c r="M213" s="161" t="s">
        <v>236</v>
      </c>
      <c r="O213" s="153"/>
    </row>
    <row r="214" spans="1:104" x14ac:dyDescent="0.2">
      <c r="A214" s="160"/>
      <c r="B214" s="162"/>
      <c r="C214" s="203" t="s">
        <v>237</v>
      </c>
      <c r="D214" s="204"/>
      <c r="E214" s="163">
        <v>6</v>
      </c>
      <c r="F214" s="164"/>
      <c r="G214" s="165"/>
      <c r="M214" s="161" t="s">
        <v>237</v>
      </c>
      <c r="O214" s="153"/>
    </row>
    <row r="215" spans="1:104" x14ac:dyDescent="0.2">
      <c r="A215" s="160"/>
      <c r="B215" s="162"/>
      <c r="C215" s="203" t="s">
        <v>238</v>
      </c>
      <c r="D215" s="204"/>
      <c r="E215" s="163">
        <v>6</v>
      </c>
      <c r="F215" s="164"/>
      <c r="G215" s="165"/>
      <c r="M215" s="161" t="s">
        <v>238</v>
      </c>
      <c r="O215" s="153"/>
    </row>
    <row r="216" spans="1:104" x14ac:dyDescent="0.2">
      <c r="A216" s="154">
        <v>79</v>
      </c>
      <c r="B216" s="155" t="s">
        <v>299</v>
      </c>
      <c r="C216" s="156" t="s">
        <v>300</v>
      </c>
      <c r="D216" s="157" t="s">
        <v>121</v>
      </c>
      <c r="E216" s="158">
        <v>20</v>
      </c>
      <c r="F216" s="158">
        <v>0</v>
      </c>
      <c r="G216" s="159">
        <f>E216*F216</f>
        <v>0</v>
      </c>
      <c r="O216" s="153">
        <v>2</v>
      </c>
      <c r="AA216" s="132">
        <v>12</v>
      </c>
      <c r="AB216" s="132">
        <v>1</v>
      </c>
      <c r="AC216" s="132">
        <v>15</v>
      </c>
      <c r="AZ216" s="132">
        <v>2</v>
      </c>
      <c r="BA216" s="132">
        <f>IF(AZ216=1,G216,0)</f>
        <v>0</v>
      </c>
      <c r="BB216" s="132">
        <f>IF(AZ216=2,G216,0)</f>
        <v>0</v>
      </c>
      <c r="BC216" s="132">
        <f>IF(AZ216=3,G216,0)</f>
        <v>0</v>
      </c>
      <c r="BD216" s="132">
        <f>IF(AZ216=4,G216,0)</f>
        <v>0</v>
      </c>
      <c r="BE216" s="132">
        <f>IF(AZ216=5,G216,0)</f>
        <v>0</v>
      </c>
      <c r="CA216" s="153">
        <v>12</v>
      </c>
      <c r="CB216" s="153">
        <v>1</v>
      </c>
      <c r="CZ216" s="132">
        <v>0</v>
      </c>
    </row>
    <row r="217" spans="1:104" x14ac:dyDescent="0.2">
      <c r="A217" s="160"/>
      <c r="B217" s="162"/>
      <c r="C217" s="203" t="s">
        <v>155</v>
      </c>
      <c r="D217" s="204"/>
      <c r="E217" s="163">
        <v>2</v>
      </c>
      <c r="F217" s="164"/>
      <c r="G217" s="165"/>
      <c r="M217" s="161" t="s">
        <v>155</v>
      </c>
      <c r="O217" s="153"/>
    </row>
    <row r="218" spans="1:104" x14ac:dyDescent="0.2">
      <c r="A218" s="160"/>
      <c r="B218" s="162"/>
      <c r="C218" s="203" t="s">
        <v>236</v>
      </c>
      <c r="D218" s="204"/>
      <c r="E218" s="163">
        <v>6</v>
      </c>
      <c r="F218" s="164"/>
      <c r="G218" s="165"/>
      <c r="M218" s="161" t="s">
        <v>236</v>
      </c>
      <c r="O218" s="153"/>
    </row>
    <row r="219" spans="1:104" x14ac:dyDescent="0.2">
      <c r="A219" s="160"/>
      <c r="B219" s="162"/>
      <c r="C219" s="203" t="s">
        <v>237</v>
      </c>
      <c r="D219" s="204"/>
      <c r="E219" s="163">
        <v>6</v>
      </c>
      <c r="F219" s="164"/>
      <c r="G219" s="165"/>
      <c r="M219" s="161" t="s">
        <v>237</v>
      </c>
      <c r="O219" s="153"/>
    </row>
    <row r="220" spans="1:104" x14ac:dyDescent="0.2">
      <c r="A220" s="160"/>
      <c r="B220" s="162"/>
      <c r="C220" s="203" t="s">
        <v>238</v>
      </c>
      <c r="D220" s="204"/>
      <c r="E220" s="163">
        <v>6</v>
      </c>
      <c r="F220" s="164"/>
      <c r="G220" s="165"/>
      <c r="M220" s="161" t="s">
        <v>238</v>
      </c>
      <c r="O220" s="153"/>
    </row>
    <row r="221" spans="1:104" x14ac:dyDescent="0.2">
      <c r="A221" s="154">
        <v>80</v>
      </c>
      <c r="B221" s="155" t="s">
        <v>301</v>
      </c>
      <c r="C221" s="156" t="s">
        <v>302</v>
      </c>
      <c r="D221" s="157" t="s">
        <v>73</v>
      </c>
      <c r="E221" s="158">
        <v>3</v>
      </c>
      <c r="F221" s="158">
        <v>0</v>
      </c>
      <c r="G221" s="159">
        <f>E221*F221</f>
        <v>0</v>
      </c>
      <c r="O221" s="153">
        <v>2</v>
      </c>
      <c r="AA221" s="132">
        <v>12</v>
      </c>
      <c r="AB221" s="132">
        <v>1</v>
      </c>
      <c r="AC221" s="132">
        <v>16</v>
      </c>
      <c r="AZ221" s="132">
        <v>2</v>
      </c>
      <c r="BA221" s="132">
        <f>IF(AZ221=1,G221,0)</f>
        <v>0</v>
      </c>
      <c r="BB221" s="132">
        <f>IF(AZ221=2,G221,0)</f>
        <v>0</v>
      </c>
      <c r="BC221" s="132">
        <f>IF(AZ221=3,G221,0)</f>
        <v>0</v>
      </c>
      <c r="BD221" s="132">
        <f>IF(AZ221=4,G221,0)</f>
        <v>0</v>
      </c>
      <c r="BE221" s="132">
        <f>IF(AZ221=5,G221,0)</f>
        <v>0</v>
      </c>
      <c r="CA221" s="153">
        <v>12</v>
      </c>
      <c r="CB221" s="153">
        <v>1</v>
      </c>
      <c r="CZ221" s="132">
        <v>1.7940000000000001E-2</v>
      </c>
    </row>
    <row r="222" spans="1:104" x14ac:dyDescent="0.2">
      <c r="A222" s="160"/>
      <c r="B222" s="162"/>
      <c r="C222" s="203" t="s">
        <v>281</v>
      </c>
      <c r="D222" s="204"/>
      <c r="E222" s="163">
        <v>1</v>
      </c>
      <c r="F222" s="164"/>
      <c r="G222" s="165"/>
      <c r="M222" s="161" t="s">
        <v>281</v>
      </c>
      <c r="O222" s="153"/>
    </row>
    <row r="223" spans="1:104" x14ac:dyDescent="0.2">
      <c r="A223" s="160"/>
      <c r="B223" s="162"/>
      <c r="C223" s="203" t="s">
        <v>282</v>
      </c>
      <c r="D223" s="204"/>
      <c r="E223" s="163">
        <v>1</v>
      </c>
      <c r="F223" s="164"/>
      <c r="G223" s="165"/>
      <c r="M223" s="161" t="s">
        <v>282</v>
      </c>
      <c r="O223" s="153"/>
    </row>
    <row r="224" spans="1:104" x14ac:dyDescent="0.2">
      <c r="A224" s="160"/>
      <c r="B224" s="162"/>
      <c r="C224" s="203" t="s">
        <v>283</v>
      </c>
      <c r="D224" s="204"/>
      <c r="E224" s="163">
        <v>1</v>
      </c>
      <c r="F224" s="164"/>
      <c r="G224" s="165"/>
      <c r="M224" s="161" t="s">
        <v>283</v>
      </c>
      <c r="O224" s="153"/>
    </row>
    <row r="225" spans="1:104" x14ac:dyDescent="0.2">
      <c r="A225" s="154">
        <v>81</v>
      </c>
      <c r="B225" s="155" t="s">
        <v>303</v>
      </c>
      <c r="C225" s="156" t="s">
        <v>304</v>
      </c>
      <c r="D225" s="157" t="s">
        <v>73</v>
      </c>
      <c r="E225" s="158">
        <v>3</v>
      </c>
      <c r="F225" s="158">
        <v>0</v>
      </c>
      <c r="G225" s="159">
        <f>E225*F225</f>
        <v>0</v>
      </c>
      <c r="O225" s="153">
        <v>2</v>
      </c>
      <c r="AA225" s="132">
        <v>12</v>
      </c>
      <c r="AB225" s="132">
        <v>1</v>
      </c>
      <c r="AC225" s="132">
        <v>131</v>
      </c>
      <c r="AZ225" s="132">
        <v>2</v>
      </c>
      <c r="BA225" s="132">
        <f>IF(AZ225=1,G225,0)</f>
        <v>0</v>
      </c>
      <c r="BB225" s="132">
        <f>IF(AZ225=2,G225,0)</f>
        <v>0</v>
      </c>
      <c r="BC225" s="132">
        <f>IF(AZ225=3,G225,0)</f>
        <v>0</v>
      </c>
      <c r="BD225" s="132">
        <f>IF(AZ225=4,G225,0)</f>
        <v>0</v>
      </c>
      <c r="BE225" s="132">
        <f>IF(AZ225=5,G225,0)</f>
        <v>0</v>
      </c>
      <c r="CA225" s="153">
        <v>12</v>
      </c>
      <c r="CB225" s="153">
        <v>1</v>
      </c>
      <c r="CZ225" s="132">
        <v>1.7940000000000001E-2</v>
      </c>
    </row>
    <row r="226" spans="1:104" x14ac:dyDescent="0.2">
      <c r="A226" s="160"/>
      <c r="B226" s="162"/>
      <c r="C226" s="203" t="s">
        <v>281</v>
      </c>
      <c r="D226" s="204"/>
      <c r="E226" s="163">
        <v>1</v>
      </c>
      <c r="F226" s="164"/>
      <c r="G226" s="165"/>
      <c r="M226" s="161" t="s">
        <v>281</v>
      </c>
      <c r="O226" s="153"/>
    </row>
    <row r="227" spans="1:104" x14ac:dyDescent="0.2">
      <c r="A227" s="160"/>
      <c r="B227" s="162"/>
      <c r="C227" s="203" t="s">
        <v>282</v>
      </c>
      <c r="D227" s="204"/>
      <c r="E227" s="163">
        <v>1</v>
      </c>
      <c r="F227" s="164"/>
      <c r="G227" s="165"/>
      <c r="M227" s="161" t="s">
        <v>282</v>
      </c>
      <c r="O227" s="153"/>
    </row>
    <row r="228" spans="1:104" x14ac:dyDescent="0.2">
      <c r="A228" s="160"/>
      <c r="B228" s="162"/>
      <c r="C228" s="203" t="s">
        <v>283</v>
      </c>
      <c r="D228" s="204"/>
      <c r="E228" s="163">
        <v>1</v>
      </c>
      <c r="F228" s="164"/>
      <c r="G228" s="165"/>
      <c r="M228" s="161" t="s">
        <v>283</v>
      </c>
      <c r="O228" s="153"/>
    </row>
    <row r="229" spans="1:104" x14ac:dyDescent="0.2">
      <c r="A229" s="154">
        <v>82</v>
      </c>
      <c r="B229" s="155" t="s">
        <v>305</v>
      </c>
      <c r="C229" s="156" t="s">
        <v>306</v>
      </c>
      <c r="D229" s="157" t="s">
        <v>121</v>
      </c>
      <c r="E229" s="158">
        <v>2</v>
      </c>
      <c r="F229" s="158">
        <v>0</v>
      </c>
      <c r="G229" s="159">
        <f>E229*F229</f>
        <v>0</v>
      </c>
      <c r="O229" s="153">
        <v>2</v>
      </c>
      <c r="AA229" s="132">
        <v>12</v>
      </c>
      <c r="AB229" s="132">
        <v>1</v>
      </c>
      <c r="AC229" s="132">
        <v>21</v>
      </c>
      <c r="AZ229" s="132">
        <v>2</v>
      </c>
      <c r="BA229" s="132">
        <f>IF(AZ229=1,G229,0)</f>
        <v>0</v>
      </c>
      <c r="BB229" s="132">
        <f>IF(AZ229=2,G229,0)</f>
        <v>0</v>
      </c>
      <c r="BC229" s="132">
        <f>IF(AZ229=3,G229,0)</f>
        <v>0</v>
      </c>
      <c r="BD229" s="132">
        <f>IF(AZ229=4,G229,0)</f>
        <v>0</v>
      </c>
      <c r="BE229" s="132">
        <f>IF(AZ229=5,G229,0)</f>
        <v>0</v>
      </c>
      <c r="CA229" s="153">
        <v>12</v>
      </c>
      <c r="CB229" s="153">
        <v>1</v>
      </c>
      <c r="CZ229" s="132">
        <v>1E-3</v>
      </c>
    </row>
    <row r="230" spans="1:104" x14ac:dyDescent="0.2">
      <c r="A230" s="160"/>
      <c r="B230" s="162"/>
      <c r="C230" s="203" t="s">
        <v>155</v>
      </c>
      <c r="D230" s="204"/>
      <c r="E230" s="163">
        <v>2</v>
      </c>
      <c r="F230" s="164"/>
      <c r="G230" s="165"/>
      <c r="M230" s="161" t="s">
        <v>155</v>
      </c>
      <c r="O230" s="153"/>
    </row>
    <row r="231" spans="1:104" ht="22.5" x14ac:dyDescent="0.2">
      <c r="A231" s="154">
        <v>83</v>
      </c>
      <c r="B231" s="155" t="s">
        <v>307</v>
      </c>
      <c r="C231" s="156" t="s">
        <v>308</v>
      </c>
      <c r="D231" s="157" t="s">
        <v>121</v>
      </c>
      <c r="E231" s="158">
        <v>2</v>
      </c>
      <c r="F231" s="158"/>
      <c r="G231" s="159">
        <f>E231*F231</f>
        <v>0</v>
      </c>
      <c r="O231" s="153">
        <v>2</v>
      </c>
      <c r="AA231" s="132">
        <v>12</v>
      </c>
      <c r="AB231" s="132">
        <v>1</v>
      </c>
      <c r="AC231" s="132">
        <v>23</v>
      </c>
      <c r="AZ231" s="132">
        <v>2</v>
      </c>
      <c r="BA231" s="132">
        <f>IF(AZ231=1,G231,0)</f>
        <v>0</v>
      </c>
      <c r="BB231" s="132">
        <f>IF(AZ231=2,G231,0)</f>
        <v>0</v>
      </c>
      <c r="BC231" s="132">
        <f>IF(AZ231=3,G231,0)</f>
        <v>0</v>
      </c>
      <c r="BD231" s="132">
        <f>IF(AZ231=4,G231,0)</f>
        <v>0</v>
      </c>
      <c r="BE231" s="132">
        <f>IF(AZ231=5,G231,0)</f>
        <v>0</v>
      </c>
      <c r="CA231" s="153">
        <v>12</v>
      </c>
      <c r="CB231" s="153">
        <v>1</v>
      </c>
      <c r="CZ231" s="132">
        <v>1E-3</v>
      </c>
    </row>
    <row r="232" spans="1:104" x14ac:dyDescent="0.2">
      <c r="A232" s="160"/>
      <c r="B232" s="162"/>
      <c r="C232" s="203" t="s">
        <v>155</v>
      </c>
      <c r="D232" s="204"/>
      <c r="E232" s="163">
        <v>2</v>
      </c>
      <c r="F232" s="164"/>
      <c r="G232" s="165"/>
      <c r="M232" s="161" t="s">
        <v>155</v>
      </c>
      <c r="O232" s="153"/>
    </row>
    <row r="233" spans="1:104" x14ac:dyDescent="0.2">
      <c r="A233" s="154">
        <v>84</v>
      </c>
      <c r="B233" s="155" t="s">
        <v>309</v>
      </c>
      <c r="C233" s="156" t="s">
        <v>310</v>
      </c>
      <c r="D233" s="157" t="s">
        <v>121</v>
      </c>
      <c r="E233" s="158">
        <v>20</v>
      </c>
      <c r="F233" s="158">
        <v>0</v>
      </c>
      <c r="G233" s="159">
        <f>E233*F233</f>
        <v>0</v>
      </c>
      <c r="O233" s="153">
        <v>2</v>
      </c>
      <c r="AA233" s="132">
        <v>12</v>
      </c>
      <c r="AB233" s="132">
        <v>1</v>
      </c>
      <c r="AC233" s="132">
        <v>24</v>
      </c>
      <c r="AZ233" s="132">
        <v>2</v>
      </c>
      <c r="BA233" s="132">
        <f>IF(AZ233=1,G233,0)</f>
        <v>0</v>
      </c>
      <c r="BB233" s="132">
        <f>IF(AZ233=2,G233,0)</f>
        <v>0</v>
      </c>
      <c r="BC233" s="132">
        <f>IF(AZ233=3,G233,0)</f>
        <v>0</v>
      </c>
      <c r="BD233" s="132">
        <f>IF(AZ233=4,G233,0)</f>
        <v>0</v>
      </c>
      <c r="BE233" s="132">
        <f>IF(AZ233=5,G233,0)</f>
        <v>0</v>
      </c>
      <c r="CA233" s="153">
        <v>12</v>
      </c>
      <c r="CB233" s="153">
        <v>1</v>
      </c>
      <c r="CZ233" s="132">
        <v>1E-3</v>
      </c>
    </row>
    <row r="234" spans="1:104" x14ac:dyDescent="0.2">
      <c r="A234" s="160"/>
      <c r="B234" s="162"/>
      <c r="C234" s="203" t="s">
        <v>211</v>
      </c>
      <c r="D234" s="204"/>
      <c r="E234" s="163">
        <v>6</v>
      </c>
      <c r="F234" s="164"/>
      <c r="G234" s="165"/>
      <c r="M234" s="161" t="s">
        <v>211</v>
      </c>
      <c r="O234" s="153"/>
    </row>
    <row r="235" spans="1:104" x14ac:dyDescent="0.2">
      <c r="A235" s="160"/>
      <c r="B235" s="162"/>
      <c r="C235" s="203" t="s">
        <v>212</v>
      </c>
      <c r="D235" s="204"/>
      <c r="E235" s="163">
        <v>6</v>
      </c>
      <c r="F235" s="164"/>
      <c r="G235" s="165"/>
      <c r="M235" s="161" t="s">
        <v>212</v>
      </c>
      <c r="O235" s="153"/>
    </row>
    <row r="236" spans="1:104" x14ac:dyDescent="0.2">
      <c r="A236" s="160"/>
      <c r="B236" s="162"/>
      <c r="C236" s="203" t="s">
        <v>213</v>
      </c>
      <c r="D236" s="204"/>
      <c r="E236" s="163">
        <v>6</v>
      </c>
      <c r="F236" s="164"/>
      <c r="G236" s="165"/>
      <c r="M236" s="161" t="s">
        <v>213</v>
      </c>
      <c r="O236" s="153"/>
    </row>
    <row r="237" spans="1:104" x14ac:dyDescent="0.2">
      <c r="A237" s="160"/>
      <c r="B237" s="162"/>
      <c r="C237" s="203" t="s">
        <v>155</v>
      </c>
      <c r="D237" s="204"/>
      <c r="E237" s="163">
        <v>2</v>
      </c>
      <c r="F237" s="164"/>
      <c r="G237" s="165"/>
      <c r="M237" s="161" t="s">
        <v>155</v>
      </c>
      <c r="O237" s="153"/>
    </row>
    <row r="238" spans="1:104" x14ac:dyDescent="0.2">
      <c r="A238" s="154">
        <v>85</v>
      </c>
      <c r="B238" s="155" t="s">
        <v>311</v>
      </c>
      <c r="C238" s="156" t="s">
        <v>312</v>
      </c>
      <c r="D238" s="157" t="s">
        <v>121</v>
      </c>
      <c r="E238" s="158">
        <v>2</v>
      </c>
      <c r="F238" s="158">
        <v>0</v>
      </c>
      <c r="G238" s="159">
        <f>E238*F238</f>
        <v>0</v>
      </c>
      <c r="O238" s="153">
        <v>2</v>
      </c>
      <c r="AA238" s="132">
        <v>12</v>
      </c>
      <c r="AB238" s="132">
        <v>1</v>
      </c>
      <c r="AC238" s="132">
        <v>25</v>
      </c>
      <c r="AZ238" s="132">
        <v>2</v>
      </c>
      <c r="BA238" s="132">
        <f>IF(AZ238=1,G238,0)</f>
        <v>0</v>
      </c>
      <c r="BB238" s="132">
        <f>IF(AZ238=2,G238,0)</f>
        <v>0</v>
      </c>
      <c r="BC238" s="132">
        <f>IF(AZ238=3,G238,0)</f>
        <v>0</v>
      </c>
      <c r="BD238" s="132">
        <f>IF(AZ238=4,G238,0)</f>
        <v>0</v>
      </c>
      <c r="BE238" s="132">
        <f>IF(AZ238=5,G238,0)</f>
        <v>0</v>
      </c>
      <c r="CA238" s="153">
        <v>12</v>
      </c>
      <c r="CB238" s="153">
        <v>1</v>
      </c>
      <c r="CZ238" s="132">
        <v>1E-3</v>
      </c>
    </row>
    <row r="239" spans="1:104" x14ac:dyDescent="0.2">
      <c r="A239" s="160"/>
      <c r="B239" s="162"/>
      <c r="C239" s="203" t="s">
        <v>155</v>
      </c>
      <c r="D239" s="204"/>
      <c r="E239" s="163">
        <v>2</v>
      </c>
      <c r="F239" s="164"/>
      <c r="G239" s="165"/>
      <c r="M239" s="161" t="s">
        <v>155</v>
      </c>
      <c r="O239" s="153"/>
    </row>
    <row r="240" spans="1:104" x14ac:dyDescent="0.2">
      <c r="A240" s="154">
        <v>86</v>
      </c>
      <c r="B240" s="155" t="s">
        <v>313</v>
      </c>
      <c r="C240" s="156" t="s">
        <v>314</v>
      </c>
      <c r="D240" s="157" t="s">
        <v>121</v>
      </c>
      <c r="E240" s="158">
        <v>18</v>
      </c>
      <c r="F240" s="158">
        <v>0</v>
      </c>
      <c r="G240" s="159">
        <f>E240*F240</f>
        <v>0</v>
      </c>
      <c r="O240" s="153">
        <v>2</v>
      </c>
      <c r="AA240" s="132">
        <v>12</v>
      </c>
      <c r="AB240" s="132">
        <v>1</v>
      </c>
      <c r="AC240" s="132">
        <v>139</v>
      </c>
      <c r="AZ240" s="132">
        <v>2</v>
      </c>
      <c r="BA240" s="132">
        <f>IF(AZ240=1,G240,0)</f>
        <v>0</v>
      </c>
      <c r="BB240" s="132">
        <f>IF(AZ240=2,G240,0)</f>
        <v>0</v>
      </c>
      <c r="BC240" s="132">
        <f>IF(AZ240=3,G240,0)</f>
        <v>0</v>
      </c>
      <c r="BD240" s="132">
        <f>IF(AZ240=4,G240,0)</f>
        <v>0</v>
      </c>
      <c r="BE240" s="132">
        <f>IF(AZ240=5,G240,0)</f>
        <v>0</v>
      </c>
      <c r="CA240" s="153">
        <v>12</v>
      </c>
      <c r="CB240" s="153">
        <v>1</v>
      </c>
      <c r="CZ240" s="132">
        <v>1E-3</v>
      </c>
    </row>
    <row r="241" spans="1:104" x14ac:dyDescent="0.2">
      <c r="A241" s="160"/>
      <c r="B241" s="162"/>
      <c r="C241" s="203" t="s">
        <v>211</v>
      </c>
      <c r="D241" s="204"/>
      <c r="E241" s="163">
        <v>6</v>
      </c>
      <c r="F241" s="164"/>
      <c r="G241" s="165"/>
      <c r="M241" s="161" t="s">
        <v>211</v>
      </c>
      <c r="O241" s="153"/>
    </row>
    <row r="242" spans="1:104" x14ac:dyDescent="0.2">
      <c r="A242" s="160"/>
      <c r="B242" s="162"/>
      <c r="C242" s="203" t="s">
        <v>212</v>
      </c>
      <c r="D242" s="204"/>
      <c r="E242" s="163">
        <v>6</v>
      </c>
      <c r="F242" s="164"/>
      <c r="G242" s="165"/>
      <c r="M242" s="161" t="s">
        <v>212</v>
      </c>
      <c r="O242" s="153"/>
    </row>
    <row r="243" spans="1:104" x14ac:dyDescent="0.2">
      <c r="A243" s="160"/>
      <c r="B243" s="162"/>
      <c r="C243" s="203" t="s">
        <v>213</v>
      </c>
      <c r="D243" s="204"/>
      <c r="E243" s="163">
        <v>6</v>
      </c>
      <c r="F243" s="164"/>
      <c r="G243" s="165"/>
      <c r="M243" s="161" t="s">
        <v>213</v>
      </c>
      <c r="O243" s="153"/>
    </row>
    <row r="244" spans="1:104" ht="22.5" x14ac:dyDescent="0.2">
      <c r="A244" s="154">
        <v>87</v>
      </c>
      <c r="B244" s="155" t="s">
        <v>315</v>
      </c>
      <c r="C244" s="156" t="s">
        <v>316</v>
      </c>
      <c r="D244" s="157" t="s">
        <v>190</v>
      </c>
      <c r="E244" s="158">
        <v>2</v>
      </c>
      <c r="F244" s="158">
        <v>0</v>
      </c>
      <c r="G244" s="159">
        <f>E244*F244</f>
        <v>0</v>
      </c>
      <c r="O244" s="153">
        <v>2</v>
      </c>
      <c r="AA244" s="132">
        <v>12</v>
      </c>
      <c r="AB244" s="132">
        <v>1</v>
      </c>
      <c r="AC244" s="132">
        <v>29</v>
      </c>
      <c r="AZ244" s="132">
        <v>2</v>
      </c>
      <c r="BA244" s="132">
        <f>IF(AZ244=1,G244,0)</f>
        <v>0</v>
      </c>
      <c r="BB244" s="132">
        <f>IF(AZ244=2,G244,0)</f>
        <v>0</v>
      </c>
      <c r="BC244" s="132">
        <f>IF(AZ244=3,G244,0)</f>
        <v>0</v>
      </c>
      <c r="BD244" s="132">
        <f>IF(AZ244=4,G244,0)</f>
        <v>0</v>
      </c>
      <c r="BE244" s="132">
        <f>IF(AZ244=5,G244,0)</f>
        <v>0</v>
      </c>
      <c r="CA244" s="153">
        <v>12</v>
      </c>
      <c r="CB244" s="153">
        <v>1</v>
      </c>
      <c r="CZ244" s="132">
        <v>0</v>
      </c>
    </row>
    <row r="245" spans="1:104" x14ac:dyDescent="0.2">
      <c r="A245" s="154">
        <v>88</v>
      </c>
      <c r="B245" s="155" t="s">
        <v>317</v>
      </c>
      <c r="C245" s="156" t="s">
        <v>318</v>
      </c>
      <c r="D245" s="157" t="s">
        <v>61</v>
      </c>
      <c r="E245" s="158"/>
      <c r="F245" s="158"/>
      <c r="G245" s="159">
        <f>E245*F245</f>
        <v>0</v>
      </c>
      <c r="O245" s="153">
        <v>2</v>
      </c>
      <c r="AA245" s="132">
        <v>7</v>
      </c>
      <c r="AB245" s="132">
        <v>1002</v>
      </c>
      <c r="AC245" s="132">
        <v>5</v>
      </c>
      <c r="AZ245" s="132">
        <v>2</v>
      </c>
      <c r="BA245" s="132">
        <f>IF(AZ245=1,G245,0)</f>
        <v>0</v>
      </c>
      <c r="BB245" s="132">
        <f>IF(AZ245=2,G245,0)</f>
        <v>0</v>
      </c>
      <c r="BC245" s="132">
        <f>IF(AZ245=3,G245,0)</f>
        <v>0</v>
      </c>
      <c r="BD245" s="132">
        <f>IF(AZ245=4,G245,0)</f>
        <v>0</v>
      </c>
      <c r="BE245" s="132">
        <f>IF(AZ245=5,G245,0)</f>
        <v>0</v>
      </c>
      <c r="CA245" s="153">
        <v>7</v>
      </c>
      <c r="CB245" s="153">
        <v>1002</v>
      </c>
      <c r="CZ245" s="132">
        <v>0</v>
      </c>
    </row>
    <row r="246" spans="1:104" x14ac:dyDescent="0.2">
      <c r="A246" s="154">
        <v>89</v>
      </c>
      <c r="B246" s="155" t="s">
        <v>319</v>
      </c>
      <c r="C246" s="156" t="s">
        <v>320</v>
      </c>
      <c r="D246" s="157" t="s">
        <v>61</v>
      </c>
      <c r="E246" s="158"/>
      <c r="F246" s="158">
        <v>0</v>
      </c>
      <c r="G246" s="159">
        <f>E246*F246</f>
        <v>0</v>
      </c>
      <c r="O246" s="153">
        <v>2</v>
      </c>
      <c r="AA246" s="132">
        <v>7</v>
      </c>
      <c r="AB246" s="132">
        <v>1002</v>
      </c>
      <c r="AC246" s="132">
        <v>5</v>
      </c>
      <c r="AZ246" s="132">
        <v>2</v>
      </c>
      <c r="BA246" s="132">
        <f>IF(AZ246=1,G246,0)</f>
        <v>0</v>
      </c>
      <c r="BB246" s="132">
        <f>IF(AZ246=2,G246,0)</f>
        <v>0</v>
      </c>
      <c r="BC246" s="132">
        <f>IF(AZ246=3,G246,0)</f>
        <v>0</v>
      </c>
      <c r="BD246" s="132">
        <f>IF(AZ246=4,G246,0)</f>
        <v>0</v>
      </c>
      <c r="BE246" s="132">
        <f>IF(AZ246=5,G246,0)</f>
        <v>0</v>
      </c>
      <c r="CA246" s="153">
        <v>7</v>
      </c>
      <c r="CB246" s="153">
        <v>1002</v>
      </c>
      <c r="CZ246" s="132">
        <v>0</v>
      </c>
    </row>
    <row r="247" spans="1:104" x14ac:dyDescent="0.2">
      <c r="A247" s="166"/>
      <c r="B247" s="167" t="s">
        <v>74</v>
      </c>
      <c r="C247" s="168" t="str">
        <f>CONCATENATE(B88," ",C88)</f>
        <v>725 Zařizovací předměty</v>
      </c>
      <c r="D247" s="169"/>
      <c r="E247" s="170"/>
      <c r="F247" s="171"/>
      <c r="G247" s="172">
        <f>SUM(G88:G246)</f>
        <v>0</v>
      </c>
      <c r="O247" s="153">
        <v>4</v>
      </c>
      <c r="BA247" s="173">
        <f>SUM(BA88:BA246)</f>
        <v>0</v>
      </c>
      <c r="BB247" s="173">
        <f>SUM(BB88:BB246)</f>
        <v>0</v>
      </c>
      <c r="BC247" s="173">
        <f>SUM(BC88:BC246)</f>
        <v>0</v>
      </c>
      <c r="BD247" s="173">
        <f>SUM(BD88:BD246)</f>
        <v>0</v>
      </c>
      <c r="BE247" s="173">
        <f>SUM(BE88:BE246)</f>
        <v>0</v>
      </c>
    </row>
    <row r="248" spans="1:104" x14ac:dyDescent="0.2">
      <c r="A248" s="147" t="s">
        <v>72</v>
      </c>
      <c r="B248" s="148" t="s">
        <v>321</v>
      </c>
      <c r="C248" s="149" t="s">
        <v>322</v>
      </c>
      <c r="D248" s="150"/>
      <c r="E248" s="151"/>
      <c r="F248" s="151"/>
      <c r="G248" s="152"/>
      <c r="O248" s="153">
        <v>1</v>
      </c>
    </row>
    <row r="249" spans="1:104" x14ac:dyDescent="0.2">
      <c r="A249" s="154">
        <v>90</v>
      </c>
      <c r="B249" s="155" t="s">
        <v>323</v>
      </c>
      <c r="C249" s="156" t="s">
        <v>324</v>
      </c>
      <c r="D249" s="157" t="s">
        <v>126</v>
      </c>
      <c r="E249" s="158">
        <v>10.337339999999999</v>
      </c>
      <c r="F249" s="158">
        <v>0</v>
      </c>
      <c r="G249" s="159">
        <f t="shared" ref="G249:G256" si="18">E249*F249</f>
        <v>0</v>
      </c>
      <c r="O249" s="153">
        <v>2</v>
      </c>
      <c r="AA249" s="132">
        <v>8</v>
      </c>
      <c r="AB249" s="132">
        <v>1</v>
      </c>
      <c r="AC249" s="132">
        <v>3</v>
      </c>
      <c r="AZ249" s="132">
        <v>1</v>
      </c>
      <c r="BA249" s="132">
        <f t="shared" ref="BA249:BA256" si="19">IF(AZ249=1,G249,0)</f>
        <v>0</v>
      </c>
      <c r="BB249" s="132">
        <f t="shared" ref="BB249:BB256" si="20">IF(AZ249=2,G249,0)</f>
        <v>0</v>
      </c>
      <c r="BC249" s="132">
        <f t="shared" ref="BC249:BC256" si="21">IF(AZ249=3,G249,0)</f>
        <v>0</v>
      </c>
      <c r="BD249" s="132">
        <f t="shared" ref="BD249:BD256" si="22">IF(AZ249=4,G249,0)</f>
        <v>0</v>
      </c>
      <c r="BE249" s="132">
        <f t="shared" ref="BE249:BE256" si="23">IF(AZ249=5,G249,0)</f>
        <v>0</v>
      </c>
      <c r="CA249" s="153">
        <v>8</v>
      </c>
      <c r="CB249" s="153">
        <v>1</v>
      </c>
      <c r="CZ249" s="132">
        <v>0</v>
      </c>
    </row>
    <row r="250" spans="1:104" x14ac:dyDescent="0.2">
      <c r="A250" s="154">
        <v>91</v>
      </c>
      <c r="B250" s="155" t="s">
        <v>325</v>
      </c>
      <c r="C250" s="156" t="s">
        <v>326</v>
      </c>
      <c r="D250" s="157" t="s">
        <v>126</v>
      </c>
      <c r="E250" s="158">
        <v>51.686700000000002</v>
      </c>
      <c r="F250" s="158">
        <v>0</v>
      </c>
      <c r="G250" s="159">
        <f t="shared" si="18"/>
        <v>0</v>
      </c>
      <c r="O250" s="153">
        <v>2</v>
      </c>
      <c r="AA250" s="132">
        <v>8</v>
      </c>
      <c r="AB250" s="132">
        <v>0</v>
      </c>
      <c r="AC250" s="132">
        <v>3</v>
      </c>
      <c r="AZ250" s="132">
        <v>1</v>
      </c>
      <c r="BA250" s="132">
        <f t="shared" si="19"/>
        <v>0</v>
      </c>
      <c r="BB250" s="132">
        <f t="shared" si="20"/>
        <v>0</v>
      </c>
      <c r="BC250" s="132">
        <f t="shared" si="21"/>
        <v>0</v>
      </c>
      <c r="BD250" s="132">
        <f t="shared" si="22"/>
        <v>0</v>
      </c>
      <c r="BE250" s="132">
        <f t="shared" si="23"/>
        <v>0</v>
      </c>
      <c r="CA250" s="153">
        <v>8</v>
      </c>
      <c r="CB250" s="153">
        <v>0</v>
      </c>
      <c r="CZ250" s="132">
        <v>0</v>
      </c>
    </row>
    <row r="251" spans="1:104" x14ac:dyDescent="0.2">
      <c r="A251" s="154">
        <v>92</v>
      </c>
      <c r="B251" s="155" t="s">
        <v>327</v>
      </c>
      <c r="C251" s="156" t="s">
        <v>328</v>
      </c>
      <c r="D251" s="157" t="s">
        <v>126</v>
      </c>
      <c r="E251" s="158">
        <v>10.337339999999999</v>
      </c>
      <c r="F251" s="158">
        <v>0</v>
      </c>
      <c r="G251" s="159">
        <f t="shared" si="18"/>
        <v>0</v>
      </c>
      <c r="O251" s="153">
        <v>2</v>
      </c>
      <c r="AA251" s="132">
        <v>8</v>
      </c>
      <c r="AB251" s="132">
        <v>1</v>
      </c>
      <c r="AC251" s="132">
        <v>3</v>
      </c>
      <c r="AZ251" s="132">
        <v>1</v>
      </c>
      <c r="BA251" s="132">
        <f t="shared" si="19"/>
        <v>0</v>
      </c>
      <c r="BB251" s="132">
        <f t="shared" si="20"/>
        <v>0</v>
      </c>
      <c r="BC251" s="132">
        <f t="shared" si="21"/>
        <v>0</v>
      </c>
      <c r="BD251" s="132">
        <f t="shared" si="22"/>
        <v>0</v>
      </c>
      <c r="BE251" s="132">
        <f t="shared" si="23"/>
        <v>0</v>
      </c>
      <c r="CA251" s="153">
        <v>8</v>
      </c>
      <c r="CB251" s="153">
        <v>1</v>
      </c>
      <c r="CZ251" s="132">
        <v>0</v>
      </c>
    </row>
    <row r="252" spans="1:104" x14ac:dyDescent="0.2">
      <c r="A252" s="154">
        <v>93</v>
      </c>
      <c r="B252" s="155" t="s">
        <v>329</v>
      </c>
      <c r="C252" s="156" t="s">
        <v>330</v>
      </c>
      <c r="D252" s="157" t="s">
        <v>126</v>
      </c>
      <c r="E252" s="158">
        <v>196.40946</v>
      </c>
      <c r="F252" s="158">
        <v>0</v>
      </c>
      <c r="G252" s="159">
        <f t="shared" si="18"/>
        <v>0</v>
      </c>
      <c r="O252" s="153">
        <v>2</v>
      </c>
      <c r="AA252" s="132">
        <v>8</v>
      </c>
      <c r="AB252" s="132">
        <v>1</v>
      </c>
      <c r="AC252" s="132">
        <v>3</v>
      </c>
      <c r="AZ252" s="132">
        <v>1</v>
      </c>
      <c r="BA252" s="132">
        <f t="shared" si="19"/>
        <v>0</v>
      </c>
      <c r="BB252" s="132">
        <f t="shared" si="20"/>
        <v>0</v>
      </c>
      <c r="BC252" s="132">
        <f t="shared" si="21"/>
        <v>0</v>
      </c>
      <c r="BD252" s="132">
        <f t="shared" si="22"/>
        <v>0</v>
      </c>
      <c r="BE252" s="132">
        <f t="shared" si="23"/>
        <v>0</v>
      </c>
      <c r="CA252" s="153">
        <v>8</v>
      </c>
      <c r="CB252" s="153">
        <v>1</v>
      </c>
      <c r="CZ252" s="132">
        <v>0</v>
      </c>
    </row>
    <row r="253" spans="1:104" x14ac:dyDescent="0.2">
      <c r="A253" s="154">
        <v>94</v>
      </c>
      <c r="B253" s="155" t="s">
        <v>331</v>
      </c>
      <c r="C253" s="156" t="s">
        <v>332</v>
      </c>
      <c r="D253" s="157" t="s">
        <v>126</v>
      </c>
      <c r="E253" s="158">
        <v>10.337339999999999</v>
      </c>
      <c r="F253" s="158">
        <v>0</v>
      </c>
      <c r="G253" s="159">
        <f t="shared" si="18"/>
        <v>0</v>
      </c>
      <c r="O253" s="153">
        <v>2</v>
      </c>
      <c r="AA253" s="132">
        <v>8</v>
      </c>
      <c r="AB253" s="132">
        <v>1</v>
      </c>
      <c r="AC253" s="132">
        <v>3</v>
      </c>
      <c r="AZ253" s="132">
        <v>1</v>
      </c>
      <c r="BA253" s="132">
        <f t="shared" si="19"/>
        <v>0</v>
      </c>
      <c r="BB253" s="132">
        <f t="shared" si="20"/>
        <v>0</v>
      </c>
      <c r="BC253" s="132">
        <f t="shared" si="21"/>
        <v>0</v>
      </c>
      <c r="BD253" s="132">
        <f t="shared" si="22"/>
        <v>0</v>
      </c>
      <c r="BE253" s="132">
        <f t="shared" si="23"/>
        <v>0</v>
      </c>
      <c r="CA253" s="153">
        <v>8</v>
      </c>
      <c r="CB253" s="153">
        <v>1</v>
      </c>
      <c r="CZ253" s="132">
        <v>0</v>
      </c>
    </row>
    <row r="254" spans="1:104" x14ac:dyDescent="0.2">
      <c r="A254" s="154">
        <v>95</v>
      </c>
      <c r="B254" s="155" t="s">
        <v>333</v>
      </c>
      <c r="C254" s="156" t="s">
        <v>334</v>
      </c>
      <c r="D254" s="157" t="s">
        <v>126</v>
      </c>
      <c r="E254" s="158">
        <v>10.337339999999999</v>
      </c>
      <c r="F254" s="158">
        <v>0</v>
      </c>
      <c r="G254" s="159">
        <f t="shared" si="18"/>
        <v>0</v>
      </c>
      <c r="O254" s="153">
        <v>2</v>
      </c>
      <c r="AA254" s="132">
        <v>8</v>
      </c>
      <c r="AB254" s="132">
        <v>0</v>
      </c>
      <c r="AC254" s="132">
        <v>3</v>
      </c>
      <c r="AZ254" s="132">
        <v>1</v>
      </c>
      <c r="BA254" s="132">
        <f t="shared" si="19"/>
        <v>0</v>
      </c>
      <c r="BB254" s="132">
        <f t="shared" si="20"/>
        <v>0</v>
      </c>
      <c r="BC254" s="132">
        <f t="shared" si="21"/>
        <v>0</v>
      </c>
      <c r="BD254" s="132">
        <f t="shared" si="22"/>
        <v>0</v>
      </c>
      <c r="BE254" s="132">
        <f t="shared" si="23"/>
        <v>0</v>
      </c>
      <c r="CA254" s="153">
        <v>8</v>
      </c>
      <c r="CB254" s="153">
        <v>0</v>
      </c>
      <c r="CZ254" s="132">
        <v>0</v>
      </c>
    </row>
    <row r="255" spans="1:104" x14ac:dyDescent="0.2">
      <c r="A255" s="154">
        <v>96</v>
      </c>
      <c r="B255" s="155" t="s">
        <v>335</v>
      </c>
      <c r="C255" s="156" t="s">
        <v>336</v>
      </c>
      <c r="D255" s="157" t="s">
        <v>126</v>
      </c>
      <c r="E255" s="158">
        <v>10.337339999999999</v>
      </c>
      <c r="F255" s="158">
        <v>0</v>
      </c>
      <c r="G255" s="159">
        <f t="shared" si="18"/>
        <v>0</v>
      </c>
      <c r="O255" s="153">
        <v>2</v>
      </c>
      <c r="AA255" s="132">
        <v>8</v>
      </c>
      <c r="AB255" s="132">
        <v>1</v>
      </c>
      <c r="AC255" s="132">
        <v>3</v>
      </c>
      <c r="AZ255" s="132">
        <v>1</v>
      </c>
      <c r="BA255" s="132">
        <f t="shared" si="19"/>
        <v>0</v>
      </c>
      <c r="BB255" s="132">
        <f t="shared" si="20"/>
        <v>0</v>
      </c>
      <c r="BC255" s="132">
        <f t="shared" si="21"/>
        <v>0</v>
      </c>
      <c r="BD255" s="132">
        <f t="shared" si="22"/>
        <v>0</v>
      </c>
      <c r="BE255" s="132">
        <f t="shared" si="23"/>
        <v>0</v>
      </c>
      <c r="CA255" s="153">
        <v>8</v>
      </c>
      <c r="CB255" s="153">
        <v>1</v>
      </c>
      <c r="CZ255" s="132">
        <v>0</v>
      </c>
    </row>
    <row r="256" spans="1:104" x14ac:dyDescent="0.2">
      <c r="A256" s="154">
        <v>97</v>
      </c>
      <c r="B256" s="155" t="s">
        <v>337</v>
      </c>
      <c r="C256" s="156" t="s">
        <v>338</v>
      </c>
      <c r="D256" s="157" t="s">
        <v>126</v>
      </c>
      <c r="E256" s="158">
        <v>10.337339999999999</v>
      </c>
      <c r="F256" s="158">
        <v>0</v>
      </c>
      <c r="G256" s="159">
        <f t="shared" si="18"/>
        <v>0</v>
      </c>
      <c r="O256" s="153">
        <v>2</v>
      </c>
      <c r="AA256" s="132">
        <v>8</v>
      </c>
      <c r="AB256" s="132">
        <v>0</v>
      </c>
      <c r="AC256" s="132">
        <v>3</v>
      </c>
      <c r="AZ256" s="132">
        <v>1</v>
      </c>
      <c r="BA256" s="132">
        <f t="shared" si="19"/>
        <v>0</v>
      </c>
      <c r="BB256" s="132">
        <f t="shared" si="20"/>
        <v>0</v>
      </c>
      <c r="BC256" s="132">
        <f t="shared" si="21"/>
        <v>0</v>
      </c>
      <c r="BD256" s="132">
        <f t="shared" si="22"/>
        <v>0</v>
      </c>
      <c r="BE256" s="132">
        <f t="shared" si="23"/>
        <v>0</v>
      </c>
      <c r="CA256" s="153">
        <v>8</v>
      </c>
      <c r="CB256" s="153">
        <v>0</v>
      </c>
      <c r="CZ256" s="132">
        <v>0</v>
      </c>
    </row>
    <row r="257" spans="1:57" x14ac:dyDescent="0.2">
      <c r="A257" s="166"/>
      <c r="B257" s="167" t="s">
        <v>74</v>
      </c>
      <c r="C257" s="168" t="str">
        <f>CONCATENATE(B248," ",C248)</f>
        <v>D96 Přesuny suti a vybouraných hmot</v>
      </c>
      <c r="D257" s="169"/>
      <c r="E257" s="170"/>
      <c r="F257" s="171"/>
      <c r="G257" s="172">
        <f>SUM(G248:G256)</f>
        <v>0</v>
      </c>
      <c r="O257" s="153">
        <v>4</v>
      </c>
      <c r="BA257" s="173">
        <f>SUM(BA248:BA256)</f>
        <v>0</v>
      </c>
      <c r="BB257" s="173">
        <f>SUM(BB248:BB256)</f>
        <v>0</v>
      </c>
      <c r="BC257" s="173">
        <f>SUM(BC248:BC256)</f>
        <v>0</v>
      </c>
      <c r="BD257" s="173">
        <f>SUM(BD248:BD256)</f>
        <v>0</v>
      </c>
      <c r="BE257" s="173">
        <f>SUM(BE248:BE256)</f>
        <v>0</v>
      </c>
    </row>
    <row r="258" spans="1:57" x14ac:dyDescent="0.2">
      <c r="E258" s="132"/>
    </row>
    <row r="259" spans="1:57" x14ac:dyDescent="0.2">
      <c r="E259" s="132"/>
    </row>
    <row r="260" spans="1:57" x14ac:dyDescent="0.2">
      <c r="E260" s="132"/>
    </row>
    <row r="261" spans="1:57" x14ac:dyDescent="0.2">
      <c r="E261" s="132"/>
    </row>
    <row r="262" spans="1:57" x14ac:dyDescent="0.2">
      <c r="E262" s="132"/>
    </row>
    <row r="263" spans="1:57" x14ac:dyDescent="0.2">
      <c r="E263" s="132"/>
    </row>
    <row r="264" spans="1:57" x14ac:dyDescent="0.2">
      <c r="E264" s="132"/>
    </row>
    <row r="265" spans="1:57" x14ac:dyDescent="0.2">
      <c r="E265" s="132"/>
    </row>
    <row r="266" spans="1:57" x14ac:dyDescent="0.2">
      <c r="E266" s="132"/>
    </row>
    <row r="267" spans="1:57" x14ac:dyDescent="0.2">
      <c r="E267" s="132"/>
    </row>
    <row r="268" spans="1:57" x14ac:dyDescent="0.2">
      <c r="E268" s="132"/>
    </row>
    <row r="269" spans="1:57" x14ac:dyDescent="0.2">
      <c r="E269" s="132"/>
    </row>
    <row r="270" spans="1:57" x14ac:dyDescent="0.2">
      <c r="E270" s="132"/>
    </row>
    <row r="271" spans="1:57" x14ac:dyDescent="0.2">
      <c r="E271" s="132"/>
    </row>
    <row r="272" spans="1:57" x14ac:dyDescent="0.2">
      <c r="E272" s="132"/>
    </row>
    <row r="273" spans="5:5" x14ac:dyDescent="0.2">
      <c r="E273" s="132"/>
    </row>
    <row r="274" spans="5:5" x14ac:dyDescent="0.2">
      <c r="E274" s="132"/>
    </row>
    <row r="275" spans="5:5" x14ac:dyDescent="0.2">
      <c r="E275" s="132"/>
    </row>
    <row r="276" spans="5:5" x14ac:dyDescent="0.2">
      <c r="E276" s="132"/>
    </row>
    <row r="277" spans="5:5" x14ac:dyDescent="0.2">
      <c r="E277" s="132"/>
    </row>
    <row r="278" spans="5:5" x14ac:dyDescent="0.2">
      <c r="E278" s="132"/>
    </row>
    <row r="279" spans="5:5" x14ac:dyDescent="0.2">
      <c r="E279" s="132"/>
    </row>
    <row r="280" spans="5:5" x14ac:dyDescent="0.2">
      <c r="E280" s="132"/>
    </row>
    <row r="281" spans="5:5" x14ac:dyDescent="0.2">
      <c r="E281" s="132"/>
    </row>
    <row r="282" spans="5:5" x14ac:dyDescent="0.2">
      <c r="E282" s="132"/>
    </row>
    <row r="283" spans="5:5" x14ac:dyDescent="0.2">
      <c r="E283" s="132"/>
    </row>
    <row r="284" spans="5:5" x14ac:dyDescent="0.2">
      <c r="E284" s="132"/>
    </row>
    <row r="285" spans="5:5" x14ac:dyDescent="0.2">
      <c r="E285" s="132"/>
    </row>
    <row r="286" spans="5:5" x14ac:dyDescent="0.2">
      <c r="E286" s="132"/>
    </row>
    <row r="287" spans="5:5" x14ac:dyDescent="0.2">
      <c r="E287" s="132"/>
    </row>
    <row r="288" spans="5:5" x14ac:dyDescent="0.2">
      <c r="E288" s="132"/>
    </row>
    <row r="289" spans="5:5" x14ac:dyDescent="0.2">
      <c r="E289" s="132"/>
    </row>
    <row r="290" spans="5:5" x14ac:dyDescent="0.2">
      <c r="E290" s="132"/>
    </row>
    <row r="291" spans="5:5" x14ac:dyDescent="0.2">
      <c r="E291" s="132"/>
    </row>
    <row r="292" spans="5:5" x14ac:dyDescent="0.2">
      <c r="E292" s="132"/>
    </row>
    <row r="293" spans="5:5" x14ac:dyDescent="0.2">
      <c r="E293" s="132"/>
    </row>
    <row r="294" spans="5:5" x14ac:dyDescent="0.2">
      <c r="E294" s="132"/>
    </row>
    <row r="295" spans="5:5" x14ac:dyDescent="0.2">
      <c r="E295" s="132"/>
    </row>
    <row r="296" spans="5:5" x14ac:dyDescent="0.2">
      <c r="E296" s="132"/>
    </row>
    <row r="297" spans="5:5" x14ac:dyDescent="0.2">
      <c r="E297" s="132"/>
    </row>
    <row r="298" spans="5:5" x14ac:dyDescent="0.2">
      <c r="E298" s="132"/>
    </row>
    <row r="299" spans="5:5" x14ac:dyDescent="0.2">
      <c r="E299" s="132"/>
    </row>
    <row r="300" spans="5:5" x14ac:dyDescent="0.2">
      <c r="E300" s="132"/>
    </row>
    <row r="301" spans="5:5" x14ac:dyDescent="0.2">
      <c r="E301" s="132"/>
    </row>
    <row r="302" spans="5:5" x14ac:dyDescent="0.2">
      <c r="E302" s="132"/>
    </row>
    <row r="303" spans="5:5" x14ac:dyDescent="0.2">
      <c r="E303" s="132"/>
    </row>
    <row r="304" spans="5:5" x14ac:dyDescent="0.2">
      <c r="E304" s="132"/>
    </row>
    <row r="305" spans="1:7" x14ac:dyDescent="0.2">
      <c r="E305" s="132"/>
    </row>
    <row r="306" spans="1:7" x14ac:dyDescent="0.2">
      <c r="E306" s="132"/>
    </row>
    <row r="307" spans="1:7" x14ac:dyDescent="0.2">
      <c r="E307" s="132"/>
    </row>
    <row r="308" spans="1:7" x14ac:dyDescent="0.2">
      <c r="E308" s="132"/>
    </row>
    <row r="309" spans="1:7" x14ac:dyDescent="0.2">
      <c r="E309" s="132"/>
    </row>
    <row r="310" spans="1:7" x14ac:dyDescent="0.2">
      <c r="E310" s="132"/>
    </row>
    <row r="311" spans="1:7" x14ac:dyDescent="0.2">
      <c r="E311" s="132"/>
    </row>
    <row r="312" spans="1:7" x14ac:dyDescent="0.2">
      <c r="E312" s="132"/>
    </row>
    <row r="313" spans="1:7" x14ac:dyDescent="0.2">
      <c r="E313" s="132"/>
    </row>
    <row r="314" spans="1:7" x14ac:dyDescent="0.2">
      <c r="E314" s="132"/>
    </row>
    <row r="315" spans="1:7" x14ac:dyDescent="0.2">
      <c r="E315" s="132"/>
    </row>
    <row r="316" spans="1:7" x14ac:dyDescent="0.2">
      <c r="A316" s="174"/>
      <c r="B316" s="174"/>
    </row>
    <row r="317" spans="1:7" x14ac:dyDescent="0.2">
      <c r="C317" s="176"/>
      <c r="D317" s="176"/>
      <c r="E317" s="177"/>
      <c r="F317" s="176"/>
      <c r="G317" s="178"/>
    </row>
    <row r="318" spans="1:7" x14ac:dyDescent="0.2">
      <c r="A318" s="174"/>
      <c r="B318" s="174"/>
    </row>
  </sheetData>
  <sheetProtection algorithmName="SHA-512" hashValue="a7IrAAgLr30wmOXBsLi53YaGaSGWaUx8ROB/upSKgoUny1yzyX/HmXaa5uoYVS1b4ON5kxoLm4eNrKZwssyfLA==" saltValue="/jAJOXzgGOjur2NoJR9rhQ==" spinCount="100000" sheet="1" objects="1" scenarios="1"/>
  <protectedRanges>
    <protectedRange sqref="F8:F15" name="Oblast1"/>
    <protectedRange sqref="F18:F23" name="Oblast2"/>
    <protectedRange sqref="F26:F34" name="Oblast3"/>
    <protectedRange sqref="F37:F38" name="Oblast4"/>
    <protectedRange sqref="F41:F42" name="Oblast5"/>
    <protectedRange sqref="F45:F67" name="Oblast6"/>
    <protectedRange sqref="F70:F86" name="Oblast7"/>
    <protectedRange sqref="F89:F246" name="Oblast8"/>
    <protectedRange sqref="F249:F256" name="Oblast9"/>
    <protectedRange sqref="E66:E67" name="Oblast10"/>
    <protectedRange sqref="E85:E86" name="Oblast11"/>
    <protectedRange sqref="E245:E246" name="Oblast12"/>
  </protectedRanges>
  <mergeCells count="140">
    <mergeCell ref="C14:D14"/>
    <mergeCell ref="C15:D15"/>
    <mergeCell ref="C27:D27"/>
    <mergeCell ref="C28:D28"/>
    <mergeCell ref="C29:D29"/>
    <mergeCell ref="C31:D31"/>
    <mergeCell ref="A1:G1"/>
    <mergeCell ref="A3:B3"/>
    <mergeCell ref="A4:B4"/>
    <mergeCell ref="E4:G4"/>
    <mergeCell ref="C9:D9"/>
    <mergeCell ref="C10:D10"/>
    <mergeCell ref="C11:D11"/>
    <mergeCell ref="C13:D13"/>
    <mergeCell ref="C54:D54"/>
    <mergeCell ref="C56:D56"/>
    <mergeCell ref="C58:D58"/>
    <mergeCell ref="C60:D60"/>
    <mergeCell ref="C61:D61"/>
    <mergeCell ref="C62:D62"/>
    <mergeCell ref="C64:D64"/>
    <mergeCell ref="C32:D32"/>
    <mergeCell ref="C33:D33"/>
    <mergeCell ref="C95:D95"/>
    <mergeCell ref="C96:D96"/>
    <mergeCell ref="C97:D97"/>
    <mergeCell ref="C98:D98"/>
    <mergeCell ref="C100:D100"/>
    <mergeCell ref="C102:D102"/>
    <mergeCell ref="C74:D74"/>
    <mergeCell ref="C77:D77"/>
    <mergeCell ref="C90:D90"/>
    <mergeCell ref="C91:D91"/>
    <mergeCell ref="C92:D92"/>
    <mergeCell ref="C93:D93"/>
    <mergeCell ref="C112:D112"/>
    <mergeCell ref="C113:D113"/>
    <mergeCell ref="C114:D114"/>
    <mergeCell ref="C116:D116"/>
    <mergeCell ref="C117:D117"/>
    <mergeCell ref="C118:D118"/>
    <mergeCell ref="C104:D104"/>
    <mergeCell ref="C105:D105"/>
    <mergeCell ref="C106:D106"/>
    <mergeCell ref="C108:D108"/>
    <mergeCell ref="C109:D109"/>
    <mergeCell ref="C110:D110"/>
    <mergeCell ref="C127:D127"/>
    <mergeCell ref="C129:D129"/>
    <mergeCell ref="C130:D130"/>
    <mergeCell ref="C131:D131"/>
    <mergeCell ref="C132:D132"/>
    <mergeCell ref="C134:D134"/>
    <mergeCell ref="C119:D119"/>
    <mergeCell ref="C121:D121"/>
    <mergeCell ref="C122:D122"/>
    <mergeCell ref="C123:D123"/>
    <mergeCell ref="C125:D125"/>
    <mergeCell ref="C126:D126"/>
    <mergeCell ref="C145:D145"/>
    <mergeCell ref="C146:D146"/>
    <mergeCell ref="C148:D148"/>
    <mergeCell ref="C149:D149"/>
    <mergeCell ref="C150:D150"/>
    <mergeCell ref="C151:D151"/>
    <mergeCell ref="C135:D135"/>
    <mergeCell ref="C136:D136"/>
    <mergeCell ref="C137:D137"/>
    <mergeCell ref="C142:D142"/>
    <mergeCell ref="C143:D143"/>
    <mergeCell ref="C144:D144"/>
    <mergeCell ref="C162:D162"/>
    <mergeCell ref="C163:D163"/>
    <mergeCell ref="C164:D164"/>
    <mergeCell ref="C166:D166"/>
    <mergeCell ref="C167:D167"/>
    <mergeCell ref="C168:D168"/>
    <mergeCell ref="C152:D152"/>
    <mergeCell ref="C154:D154"/>
    <mergeCell ref="C156:D156"/>
    <mergeCell ref="C157:D157"/>
    <mergeCell ref="C158:D158"/>
    <mergeCell ref="C161:D161"/>
    <mergeCell ref="C177:D177"/>
    <mergeCell ref="C179:D179"/>
    <mergeCell ref="C180:D180"/>
    <mergeCell ref="C181:D181"/>
    <mergeCell ref="C183:D183"/>
    <mergeCell ref="C184:D184"/>
    <mergeCell ref="C170:D170"/>
    <mergeCell ref="C171:D171"/>
    <mergeCell ref="C172:D172"/>
    <mergeCell ref="C174:D174"/>
    <mergeCell ref="C175:D175"/>
    <mergeCell ref="C176:D176"/>
    <mergeCell ref="C193:D193"/>
    <mergeCell ref="C194:D194"/>
    <mergeCell ref="C195:D195"/>
    <mergeCell ref="C196:D196"/>
    <mergeCell ref="C198:D198"/>
    <mergeCell ref="C199:D199"/>
    <mergeCell ref="C185:D185"/>
    <mergeCell ref="C186:D186"/>
    <mergeCell ref="C188:D188"/>
    <mergeCell ref="C189:D189"/>
    <mergeCell ref="C190:D190"/>
    <mergeCell ref="C191:D191"/>
    <mergeCell ref="C208:D208"/>
    <mergeCell ref="C209:D209"/>
    <mergeCell ref="C210:D210"/>
    <mergeCell ref="C212:D212"/>
    <mergeCell ref="C213:D213"/>
    <mergeCell ref="C214:D214"/>
    <mergeCell ref="C200:D200"/>
    <mergeCell ref="C202:D202"/>
    <mergeCell ref="C203:D203"/>
    <mergeCell ref="C204:D204"/>
    <mergeCell ref="C205:D205"/>
    <mergeCell ref="C207:D207"/>
    <mergeCell ref="C223:D223"/>
    <mergeCell ref="C224:D224"/>
    <mergeCell ref="C226:D226"/>
    <mergeCell ref="C227:D227"/>
    <mergeCell ref="C228:D228"/>
    <mergeCell ref="C230:D230"/>
    <mergeCell ref="C215:D215"/>
    <mergeCell ref="C217:D217"/>
    <mergeCell ref="C218:D218"/>
    <mergeCell ref="C219:D219"/>
    <mergeCell ref="C220:D220"/>
    <mergeCell ref="C222:D222"/>
    <mergeCell ref="C241:D241"/>
    <mergeCell ref="C242:D242"/>
    <mergeCell ref="C243:D243"/>
    <mergeCell ref="C232:D232"/>
    <mergeCell ref="C234:D234"/>
    <mergeCell ref="C235:D235"/>
    <mergeCell ref="C236:D236"/>
    <mergeCell ref="C237:D237"/>
    <mergeCell ref="C239:D23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Nováčková</dc:creator>
  <cp:lastModifiedBy>Josef Vinkler</cp:lastModifiedBy>
  <dcterms:created xsi:type="dcterms:W3CDTF">2022-12-02T09:09:11Z</dcterms:created>
  <dcterms:modified xsi:type="dcterms:W3CDTF">2023-05-04T12:36:38Z</dcterms:modified>
</cp:coreProperties>
</file>