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MaR/"/>
    </mc:Choice>
  </mc:AlternateContent>
  <xr:revisionPtr revIDLastSave="33" documentId="13_ncr:1_{3DB83553-CB5B-4102-90E2-3463CFCEB532}" xr6:coauthVersionLast="47" xr6:coauthVersionMax="47" xr10:uidLastSave="{D5F5FE80-9903-4943-A0F6-1815254A46E2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SO01 D.1.4.D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'SO01 D.1.4.D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D.1.4.D Pol'!$A$1:$X$107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12" l="1"/>
  <c r="G30" i="12"/>
  <c r="G22" i="12"/>
  <c r="G8" i="12"/>
  <c r="V39" i="12"/>
  <c r="Q39" i="12"/>
  <c r="O39" i="12"/>
  <c r="K39" i="12"/>
  <c r="I39" i="12"/>
  <c r="G39" i="12"/>
  <c r="M39" i="12" s="1"/>
  <c r="V38" i="12"/>
  <c r="Q38" i="12"/>
  <c r="O38" i="12"/>
  <c r="K38" i="12"/>
  <c r="I38" i="12"/>
  <c r="G38" i="12"/>
  <c r="M38" i="12" s="1"/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AE97" i="12"/>
  <c r="F40" i="1" s="1"/>
  <c r="I16" i="1"/>
  <c r="J28" i="1"/>
  <c r="J26" i="1"/>
  <c r="G38" i="1"/>
  <c r="F38" i="1"/>
  <c r="J23" i="1"/>
  <c r="J24" i="1"/>
  <c r="J25" i="1"/>
  <c r="J27" i="1"/>
  <c r="E24" i="1"/>
  <c r="E26" i="1"/>
  <c r="M88" i="12" l="1"/>
  <c r="G63" i="12"/>
  <c r="G97" i="12" s="1"/>
  <c r="I51" i="1"/>
  <c r="Q30" i="12"/>
  <c r="O30" i="12"/>
  <c r="K30" i="12"/>
  <c r="I30" i="12"/>
  <c r="V22" i="12"/>
  <c r="I50" i="1"/>
  <c r="M30" i="12"/>
  <c r="I63" i="12"/>
  <c r="Q33" i="12"/>
  <c r="K33" i="12"/>
  <c r="I8" i="12"/>
  <c r="Q22" i="12"/>
  <c r="O8" i="12"/>
  <c r="V8" i="12"/>
  <c r="V33" i="12"/>
  <c r="O22" i="12"/>
  <c r="Q8" i="12"/>
  <c r="V30" i="12"/>
  <c r="K22" i="12"/>
  <c r="O33" i="12"/>
  <c r="I22" i="12"/>
  <c r="K8" i="12"/>
  <c r="Q63" i="12"/>
  <c r="V63" i="12"/>
  <c r="O63" i="12"/>
  <c r="K63" i="12"/>
  <c r="F41" i="1"/>
  <c r="I33" i="12"/>
  <c r="F39" i="1"/>
  <c r="M33" i="12"/>
  <c r="AF97" i="12"/>
  <c r="M71" i="12"/>
  <c r="M9" i="12"/>
  <c r="M8" i="12" s="1"/>
  <c r="M28" i="12"/>
  <c r="M22" i="12" s="1"/>
  <c r="I53" i="1" l="1"/>
  <c r="I20" i="1"/>
  <c r="I49" i="1"/>
  <c r="I19" i="1"/>
  <c r="M63" i="12"/>
  <c r="I18" i="1"/>
  <c r="G40" i="1"/>
  <c r="H40" i="1" s="1"/>
  <c r="I40" i="1" s="1"/>
  <c r="G39" i="1"/>
  <c r="G42" i="1" s="1"/>
  <c r="G25" i="1" s="1"/>
  <c r="A25" i="1" s="1"/>
  <c r="G41" i="1"/>
  <c r="H41" i="1" s="1"/>
  <c r="I41" i="1" s="1"/>
  <c r="F42" i="1"/>
  <c r="I52" i="1"/>
  <c r="H39" i="1" l="1"/>
  <c r="I39" i="1" s="1"/>
  <c r="I42" i="1" s="1"/>
  <c r="I54" i="1"/>
  <c r="I17" i="1"/>
  <c r="I21" i="1" s="1"/>
  <c r="G23" i="1"/>
  <c r="A23" i="1" s="1"/>
  <c r="G28" i="1"/>
  <c r="G26" i="1"/>
  <c r="A26" i="1"/>
  <c r="H42" i="1" l="1"/>
  <c r="J39" i="1"/>
  <c r="J42" i="1" s="1"/>
  <c r="J41" i="1"/>
  <c r="J40" i="1"/>
  <c r="G24" i="1"/>
  <c r="A27" i="1" s="1"/>
  <c r="A24" i="1"/>
  <c r="J53" i="1"/>
  <c r="J52" i="1"/>
  <c r="J49" i="1"/>
  <c r="J50" i="1"/>
  <c r="J51" i="1"/>
  <c r="J54" i="1" l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9D919DE1-6902-4E6E-81AA-4772A25413E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260DF12-033F-4D68-9D93-0AD67E5566B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<sst xmlns="http://schemas.openxmlformats.org/spreadsheetml/2006/main" count="657" uniqueCount="204">
  <si>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</si>
  <si>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</si>
  <si>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</si>
  <si>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</si>
  <si>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</si>
  <si>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</si>
  <si>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</si>
  <si>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</si>
  <si>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</si>
  <si>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</si>
  <si>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</si>
  <si>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</si>
  <si>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</si>
  <si>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</si>
  <si>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</si>
  <si>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</si>
  <si>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</si>
  <si>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</si>
  <si>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</si>
  <si>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</si>
  <si>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</si>
  <si>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</si>
  <si>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</si>
  <si>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</si>
  <si>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</si>
  <si>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</si>
  <si>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</si>
  <si>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</si>
  <si>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</si>
  <si>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</si>
  <si>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</si>
  <si>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</si>
  <si>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</si>
  <si>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</si>
  <si>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</si>
  <si>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</si>
  <si>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</si>
  <si>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</si>
  <si>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</si>
  <si>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</si>
  <si>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D.1.4.D</t>
  </si>
  <si>
    <t>Zařízení pro měření a regulaci - Výuka</t>
  </si>
  <si>
    <t>SO01</t>
  </si>
  <si>
    <t>Astorka</t>
  </si>
  <si>
    <t>Objekt:</t>
  </si>
  <si>
    <t>Rozpočet:</t>
  </si>
  <si>
    <t>50205040</t>
  </si>
  <si>
    <t>Stavební úpravy a modernizace IVUC Astorka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</si>
  <si>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</si>
  <si>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</si>
  <si>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</si>
  <si>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</si>
  <si>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</si>
  <si>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</si>
  <si>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</si>
  <si>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</si>
  <si>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</si>
  <si>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</si>
  <si>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</si>
  <si>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</si>
  <si>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</si>
  <si>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1860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</si>
  <si>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</si>
  <si>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</si>
  <si>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</si>
  <si>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</si>
  <si>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</si>
  <si>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</si>
  <si>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</si>
  <si>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</si>
  <si>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</si>
  <si>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</si>
  <si>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</si>
  <si>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</si>
  <si>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</si>
  <si>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</si>
  <si>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</si>
  <si>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</si>
  <si>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</si>
  <si>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</si>
  <si>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</si>
  <si>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</si>
  <si>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</si>
  <si>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</si>
  <si>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</si>
  <si>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</si>
  <si>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</si>
  <si>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</si>
  <si>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</si>
  <si>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</si>
  <si>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</si>
  <si>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</si>
  <si>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Řídící jednotka 8DI, 8DO, 8AI, 4AO, RS232, RS485, Ethernet, displej 122x32 b., kláv., webserver</t>
  </si>
  <si>
    <t xml:space="preserve">ks    </t>
  </si>
  <si>
    <t>Vlastní</t>
  </si>
  <si>
    <t>Indiv</t>
  </si>
  <si>
    <t>Specifikace</t>
  </si>
  <si>
    <t>POL3_</t>
  </si>
  <si>
    <t>ks</t>
  </si>
  <si>
    <t>Kalkul</t>
  </si>
  <si>
    <t>KNX router do sítě IP, napájení 12-30VDC, montáž na DIN lištu</t>
  </si>
  <si>
    <t>KNX liniová spojka, fukce zesilovače signálu, montáž na DIN lištu</t>
  </si>
  <si>
    <t>KNX napájecí zdroj, výstup 30VDC/640mA, zkratuvzdorný výstup, tlumivka, montáž na DIN lištu</t>
  </si>
  <si>
    <t>Gateway KNX - Modbus TCP a RTU, 250 bodů, montáž na DIN lištu</t>
  </si>
  <si>
    <t>Gateway KNX - M-bus, 20 zařízení, montáž na DIN lištu</t>
  </si>
  <si>
    <t xml:space="preserve">Tablo vizualizační, 7" dotykový LCD, s integrovanou sběrnicovou spojkou, </t>
  </si>
  <si>
    <t>Montážní krabice pro zapuštěnou montáž 7" tabla</t>
  </si>
  <si>
    <t>Prostorový snímač teploty, Ni1000/6180ppm, rozsah -30..100°C, IP30, montáž na zeď</t>
  </si>
  <si>
    <t>SEN_20</t>
  </si>
  <si>
    <t>Snímač venkovní teploty, Ni1000/6180ppm, -50..100°C, IP 65, s plastovou hlavicí</t>
  </si>
  <si>
    <t>Jímkový snímač teploty bez jímky, délka stonku 120mm, Ni1000/6180ppm,  -30..150°C, IP65 s plastovou hlavicí</t>
  </si>
  <si>
    <t>Jímka nerez ocel, délka 100 mm, G 1/2", 6,3Mpa</t>
  </si>
  <si>
    <t>Snímač tlaku 0..6 bar, s výstupem 4-20 mA, napájení 15..24VDC, 2-vodičový, G1/4"</t>
  </si>
  <si>
    <t>BEL_20</t>
  </si>
  <si>
    <t>Snímač zaplavení, reléový výstup, 24VAC/VDC, v plastovém krytu, s dvojelektrodovou hladinovou sondou</t>
  </si>
  <si>
    <t>REG_20</t>
  </si>
  <si>
    <t>Termoelektrický pohon, NO, 230VAC, M30x1,5, kabel min. 0,8m</t>
  </si>
  <si>
    <t>DT0.1</t>
  </si>
  <si>
    <t>Rozvaděč oceloplechový skříňový, vč. vnitřní výzbroje a zapojení, 2000x1600x400, IP54/20</t>
  </si>
  <si>
    <t>DT0.2</t>
  </si>
  <si>
    <t>Spínač vačkový ve skříni 3P, 25A</t>
  </si>
  <si>
    <t>SPCM</t>
  </si>
  <si>
    <t>RTS 20/ I</t>
  </si>
  <si>
    <t>Kabel sdělovací s Cu jádrem JYTY 2 x 1 mm</t>
  </si>
  <si>
    <t>m</t>
  </si>
  <si>
    <t>Kabel sdělovací s Cu jádrem JYTY 4 x 1 mm</t>
  </si>
  <si>
    <t>Kabel sdělovací s Cu jádrem JYTY 7 x 1 mm</t>
  </si>
  <si>
    <t>Kabel sdělovací s Cu jádrem JY(ST)Y 2 x 2 x 0,8 mm</t>
  </si>
  <si>
    <t>Kabel silový s Cu jádrem 750 V CYKY 2 x 1,5 mm2</t>
  </si>
  <si>
    <t>Kabel silový s Cu jádrem 750 V CYKY 5 x 1,5 mm2</t>
  </si>
  <si>
    <t>Vodič silový CY zelenožlutý 6,00 mm2 - drát</t>
  </si>
  <si>
    <t>Trubka elektroinstalační tuhá, vnější/vnitřní pr. 25/22,1 mm, pevnost 750N</t>
  </si>
  <si>
    <t>Trubka elektroinstalační tuhá, vnější/vnitřní pr. 32/28,6 mm, pevnost 750N</t>
  </si>
  <si>
    <t>Příchytka pro tuhé trubky vnější pr. 25 mm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</si>
  <si>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</si>
  <si>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</si>
  <si>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</si>
  <si>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Kabelová příchytka, kovová, pro 1 kabel 9-10mm</t>
  </si>
  <si>
    <t>Žlab kabelový 62x50x0,75 mm, pozink, s integrovanou spojkou, délka 2 m</t>
  </si>
  <si>
    <t>Víko pro kabelový žlab š-62, pozink, délka 2 m</t>
  </si>
  <si>
    <t>Přepážka žlabu v-50, pozink, délka 2 m</t>
  </si>
  <si>
    <t>Závěs pro kabelový žlab š-62, galv. zinek</t>
  </si>
  <si>
    <t>Kotevní montážní materiál pro žlaby (závitové tyče, kotvy, montážní profily, apod.)</t>
  </si>
  <si>
    <t>soubor</t>
  </si>
  <si>
    <t>Žlab kabelový drátěný 35x100, galv. zinek, délka 2 m</t>
  </si>
  <si>
    <t>Krabice odbočná 85x85x36 s víčkem, krytí IP55</t>
  </si>
  <si>
    <t>Krabice odbočná malá, 89x43x37mm s víčkem, IP55</t>
  </si>
  <si>
    <t>Štítek kabelový zavírací 40 x 16 mm</t>
  </si>
  <si>
    <t>Protipožární ucpávka - tmel pr. do 70mm</t>
  </si>
  <si>
    <t>Ostatní pomocný montážní materiál (3% z ceny kabeláže a nosného materiálu)</t>
  </si>
  <si>
    <t>kpl</t>
  </si>
  <si>
    <t>VRN</t>
  </si>
  <si>
    <t>POL99_8</t>
  </si>
  <si>
    <t>Práce</t>
  </si>
  <si>
    <t>POL1_</t>
  </si>
  <si>
    <t>Montáž regulátor MaR</t>
  </si>
  <si>
    <t>Montáž vstupně/výstupní modul MaR</t>
  </si>
  <si>
    <t>Montáž převodník / komunikátor / switch</t>
  </si>
  <si>
    <t>Montáž nástěnný IRC ovladač</t>
  </si>
  <si>
    <t>Montáž snímač teploty / vlhkosti do místnosti</t>
  </si>
  <si>
    <t>Montáž snímač teploty / vlhkosti do VZT potrubí</t>
  </si>
  <si>
    <t>Montáž snímač tlaku pro kapaliny a plyny</t>
  </si>
  <si>
    <t>Montáž spínač výšky hladiny</t>
  </si>
  <si>
    <t>Montáž rozvaděč skříňový</t>
  </si>
  <si>
    <t>Montáž servisní vypínač 3f</t>
  </si>
  <si>
    <t>Kabel speciální do 2 žil 1 mm volně uložený, vysvazkovaný</t>
  </si>
  <si>
    <t>Kabel speciální do 4 žil 1 mm volně uložený, vysvazkovaný</t>
  </si>
  <si>
    <t>Kabel speciální do 7 žil 1 mm volně uložený, vysvazkovaný</t>
  </si>
  <si>
    <t>Kabel CYKY-m 750 V 2 x 1,5 mm2 volně uložený</t>
  </si>
  <si>
    <t>Kabel CYKY-m 750 V 3 x 2,5 mm2 volně uložený, vysvazkovaný</t>
  </si>
  <si>
    <t>Kabel CYKY-m 750 V 5 x 1,5 mm2 volně uložený, vysvazkovaný</t>
  </si>
  <si>
    <t>Vodič uložený v trubkách CYY 6 mm2</t>
  </si>
  <si>
    <t>Trubka plast. tuhá 25 na příchytkách</t>
  </si>
  <si>
    <t>Trubka plast. tuhá 32 na příchytkách</t>
  </si>
  <si>
    <t>Trubka ohebná z PVC volně, vnější průměr 25 mm</t>
  </si>
  <si>
    <t>Trubka ohebná z PVC volně, vnější průměr 32 mm</t>
  </si>
  <si>
    <t>Příchytka kabelová</t>
  </si>
  <si>
    <t>Žlab kabelový s příslušenstvím, 62/50 mm s víkem</t>
  </si>
  <si>
    <t>Montáž závěsné konzole pro kabelový žlab / lávku</t>
  </si>
  <si>
    <t>Montáž žlab drátěný s příslušenstvím, 35/100 mm bez víka</t>
  </si>
  <si>
    <t>Montáž přístrojové krabice na povrch</t>
  </si>
  <si>
    <t>Štítek kabelový</t>
  </si>
  <si>
    <t>Montáž protipožární ucpávky</t>
  </si>
  <si>
    <t>m2</t>
  </si>
  <si>
    <t>Připojení - monitoring split / fancoil / VRF</t>
  </si>
  <si>
    <t>Připojení – napájení + řízení motor 1f.</t>
  </si>
  <si>
    <t>Připojení měřiče s komunikačním výstupem</t>
  </si>
  <si>
    <t>SUM</t>
  </si>
  <si>
    <t>Poznámky uchazeče k zadání</t>
  </si>
  <si>
    <t>POPUZIV</t>
  </si>
  <si>
    <t>END</t>
  </si>
  <si>
    <t>Rozšiřující modul V/V, 24x digital IN 24V ss/st, galv. oddělení, MODBUS</t>
  </si>
  <si>
    <t>Rozšiřující modul V/V, 8x analog IN, 8x analog OUT 0-10V, rozlišení 12 bitů, MODBUS</t>
  </si>
  <si>
    <t>Rozšiřující modul V/V, 8x analog IN, 8x spínací relé 230V st/24V ss/2A, MODBUS</t>
  </si>
  <si>
    <t>Rozšiřující modul V/V, 12x spínací relé 250V/4A, MODBUS</t>
  </si>
  <si>
    <t>Rozšiřující modul V/V, 8x analog OUT 0-20mA, rozlišení 12 bitů, MODBUS</t>
  </si>
  <si>
    <t>Kabel silový s Cu jádrem, bezhalogenový 750 V 3 x 2,5 mm2</t>
  </si>
  <si>
    <t>Kabel sdělovací s Cu jádrem, bezhalogenový 4 x 2 x 0,8 mm</t>
  </si>
  <si>
    <t>Kabel sdělovací s Cu jádrem, bezhalogenový 1 x 2 x 0,8 mm</t>
  </si>
  <si>
    <t>Montáž + připojení servopohon</t>
  </si>
  <si>
    <t>Položkový výkaz výměr</t>
  </si>
  <si>
    <t>Položkový výkaz výměr stavby</t>
  </si>
  <si>
    <t>Rozšíření výukových ploch - společné prostory</t>
  </si>
  <si>
    <t>Zařízení pro měření a regulaci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</si>
</sst>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0" xfId="0" applyNumberFormat="1" applyFont="1"/>
    <xf numFmtId="49" fontId="16" fillId="0" borderId="42" xfId="0" applyNumberFormat="1" applyFont="1" applyBorder="1" applyAlignment="1">
      <alignment vertical="top"/>
    </xf>
    <xf numFmtId="49" fontId="16" fillId="0" borderId="42" xfId="0" applyNumberFormat="1" applyFont="1" applyBorder="1" applyAlignment="1">
      <alignment horizontal="left" vertical="top" wrapText="1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0" fontId="17" fillId="0" borderId="0" xfId="0" applyFont="1"/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6" zoomScaleNormal="100" zoomScaleSheetLayoutView="75" workbookViewId="0">
      <selection activeCell="I52" sqref="I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5" t="s">
        <v>201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7" t="s">
        <v>23</v>
      </c>
      <c r="C2" s="78"/>
      <c r="D2" s="79" t="s">
        <v>46</v>
      </c>
      <c r="E2" s="194" t="s">
        <v>47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197" t="s">
        <v>202</v>
      </c>
      <c r="F3" s="198"/>
      <c r="G3" s="198"/>
      <c r="H3" s="198"/>
      <c r="I3" s="198"/>
      <c r="J3" s="199"/>
    </row>
    <row r="4" spans="1:15" ht="23.25" customHeight="1" x14ac:dyDescent="0.2">
      <c r="A4" s="76">
        <v>298</v>
      </c>
      <c r="B4" s="82" t="s">
        <v>45</v>
      </c>
      <c r="C4" s="83"/>
      <c r="D4" s="84" t="s">
        <v>40</v>
      </c>
      <c r="E4" s="207" t="s">
        <v>203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22</v>
      </c>
      <c r="D5" s="212"/>
      <c r="E5" s="213"/>
      <c r="F5" s="213"/>
      <c r="G5" s="213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00"/>
      <c r="F15" s="200"/>
      <c r="G15" s="202"/>
      <c r="H15" s="202"/>
      <c r="I15" s="202" t="s">
        <v>30</v>
      </c>
      <c r="J15" s="203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1"/>
      <c r="F16" s="192"/>
      <c r="G16" s="191"/>
      <c r="H16" s="192"/>
      <c r="I16" s="191">
        <f>SUMIF(F49:F53,A16,I49:I53)+SUMIF(F49:F53,"PSU",I49:I53)</f>
        <v>0</v>
      </c>
      <c r="J16" s="193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1"/>
      <c r="F17" s="192"/>
      <c r="G17" s="191"/>
      <c r="H17" s="192"/>
      <c r="I17" s="191">
        <f>SUMIF(F49:F53,A17,I49:I53)</f>
        <v>0</v>
      </c>
      <c r="J17" s="193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1"/>
      <c r="F18" s="192"/>
      <c r="G18" s="191"/>
      <c r="H18" s="192"/>
      <c r="I18" s="191">
        <f>SUMIF(F49:F53,A18,I49:I53)</f>
        <v>0</v>
      </c>
      <c r="J18" s="193"/>
    </row>
    <row r="19" spans="1:10" ht="23.25" customHeight="1" x14ac:dyDescent="0.2">
      <c r="A19" s="139" t="s">
        <v>63</v>
      </c>
      <c r="B19" s="38" t="s">
        <v>28</v>
      </c>
      <c r="C19" s="62"/>
      <c r="D19" s="63"/>
      <c r="E19" s="191"/>
      <c r="F19" s="192"/>
      <c r="G19" s="191"/>
      <c r="H19" s="192"/>
      <c r="I19" s="191">
        <f>SUMIF(F49:F53,A19,I49:I53)</f>
        <v>0</v>
      </c>
      <c r="J19" s="193"/>
    </row>
    <row r="20" spans="1:10" ht="23.25" customHeight="1" x14ac:dyDescent="0.2">
      <c r="A20" s="139" t="s">
        <v>64</v>
      </c>
      <c r="B20" s="38" t="s">
        <v>29</v>
      </c>
      <c r="C20" s="62"/>
      <c r="D20" s="63"/>
      <c r="E20" s="191"/>
      <c r="F20" s="192"/>
      <c r="G20" s="191"/>
      <c r="H20" s="192"/>
      <c r="I20" s="191">
        <f>SUMIF(F49:F53,A20,I49:I53)</f>
        <v>0</v>
      </c>
      <c r="J20" s="193"/>
    </row>
    <row r="21" spans="1:10" ht="23.25" customHeight="1" x14ac:dyDescent="0.2">
      <c r="A21" s="2"/>
      <c r="B21" s="48" t="s">
        <v>30</v>
      </c>
      <c r="C21" s="64"/>
      <c r="D21" s="65"/>
      <c r="E21" s="204"/>
      <c r="F21" s="205"/>
      <c r="G21" s="204"/>
      <c r="H21" s="205"/>
      <c r="I21" s="204">
        <f>SUM(I16:J20)</f>
        <v>0</v>
      </c>
      <c r="J21" s="22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1">
        <f>ZakladDPHSniVypocet</f>
        <v>0</v>
      </c>
      <c r="H23" s="222"/>
      <c r="I23" s="22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9">
        <f>A23</f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1">
        <f>ZakladDPHZaklVypocet</f>
        <v>0</v>
      </c>
      <c r="H25" s="222"/>
      <c r="I25" s="22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8">
        <f>A25</f>
        <v>0</v>
      </c>
      <c r="H26" s="189"/>
      <c r="I26" s="18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0">
        <f>CenaCelkem-(ZakladDPHSni+DPHSni+ZakladDPHZakl+DPHZakl)</f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4">
        <f>ZakladDPHSniVypocet+ZakladDPHZaklVypocet</f>
        <v>0</v>
      </c>
      <c r="H28" s="225"/>
      <c r="I28" s="22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4">
        <f>A27</f>
        <v>0</v>
      </c>
      <c r="H29" s="224"/>
      <c r="I29" s="224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232"/>
      <c r="D39" s="232"/>
      <c r="E39" s="232"/>
      <c r="F39" s="100">
        <f>'SO01 D.1.4.D Pol'!AE97</f>
        <v>0</v>
      </c>
      <c r="G39" s="101">
        <f>'SO01 D.1.4.D Pol'!AF97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33" t="s">
        <v>43</v>
      </c>
      <c r="D40" s="233"/>
      <c r="E40" s="233"/>
      <c r="F40" s="105">
        <f>'SO01 D.1.4.D Pol'!AE97</f>
        <v>0</v>
      </c>
      <c r="G40" s="106">
        <f>'SO01 D.1.4.D Pol'!AF97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32" t="s">
        <v>41</v>
      </c>
      <c r="D41" s="232"/>
      <c r="E41" s="232"/>
      <c r="F41" s="109">
        <f>'SO01 D.1.4.D Pol'!AE97</f>
        <v>0</v>
      </c>
      <c r="G41" s="102">
        <f>'SO01 D.1.4.D Pol'!AF97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4" t="s">
        <v>49</v>
      </c>
      <c r="C42" s="235"/>
      <c r="D42" s="235"/>
      <c r="E42" s="236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53</v>
      </c>
      <c r="C49" s="230" t="s">
        <v>54</v>
      </c>
      <c r="D49" s="231"/>
      <c r="E49" s="231"/>
      <c r="F49" s="137" t="s">
        <v>26</v>
      </c>
      <c r="G49" s="130"/>
      <c r="H49" s="130"/>
      <c r="I49" s="130">
        <f>'SO01 D.1.4.D Pol'!G8</f>
        <v>0</v>
      </c>
      <c r="J49" s="135" t="str">
        <f>IF(I54=0,"",I49/I54*100)</f>
        <v/>
      </c>
    </row>
    <row r="50" spans="1:10" ht="36.75" customHeight="1" x14ac:dyDescent="0.2">
      <c r="A50" s="124"/>
      <c r="B50" s="129" t="s">
        <v>55</v>
      </c>
      <c r="C50" s="230" t="s">
        <v>56</v>
      </c>
      <c r="D50" s="231"/>
      <c r="E50" s="231"/>
      <c r="F50" s="137" t="s">
        <v>26</v>
      </c>
      <c r="G50" s="130"/>
      <c r="H50" s="130"/>
      <c r="I50" s="130">
        <f>'SO01 D.1.4.D Pol'!G22</f>
        <v>0</v>
      </c>
      <c r="J50" s="135" t="str">
        <f>IF(I54=0,"",I50/I54*100)</f>
        <v/>
      </c>
    </row>
    <row r="51" spans="1:10" ht="36.75" customHeight="1" x14ac:dyDescent="0.2">
      <c r="A51" s="124"/>
      <c r="B51" s="129" t="s">
        <v>57</v>
      </c>
      <c r="C51" s="230" t="s">
        <v>58</v>
      </c>
      <c r="D51" s="231"/>
      <c r="E51" s="231"/>
      <c r="F51" s="137" t="s">
        <v>26</v>
      </c>
      <c r="G51" s="130"/>
      <c r="H51" s="130"/>
      <c r="I51" s="130">
        <f>'SO01 D.1.4.D Pol'!G30</f>
        <v>0</v>
      </c>
      <c r="J51" s="135" t="str">
        <f>IF(I54=0,"",I51/I54*100)</f>
        <v/>
      </c>
    </row>
    <row r="52" spans="1:10" ht="36.75" customHeight="1" x14ac:dyDescent="0.2">
      <c r="A52" s="124"/>
      <c r="B52" s="129" t="s">
        <v>59</v>
      </c>
      <c r="C52" s="230" t="s">
        <v>60</v>
      </c>
      <c r="D52" s="231"/>
      <c r="E52" s="231"/>
      <c r="F52" s="137" t="s">
        <v>26</v>
      </c>
      <c r="G52" s="130"/>
      <c r="H52" s="130"/>
      <c r="I52" s="130">
        <f>'SO01 D.1.4.D Pol'!G33</f>
        <v>0</v>
      </c>
      <c r="J52" s="135" t="str">
        <f>IF(I54=0,"",I52/I54*100)</f>
        <v/>
      </c>
    </row>
    <row r="53" spans="1:10" ht="36.75" customHeight="1" x14ac:dyDescent="0.2">
      <c r="A53" s="124"/>
      <c r="B53" s="129" t="s">
        <v>61</v>
      </c>
      <c r="C53" s="230" t="s">
        <v>62</v>
      </c>
      <c r="D53" s="231"/>
      <c r="E53" s="231"/>
      <c r="F53" s="137" t="s">
        <v>27</v>
      </c>
      <c r="G53" s="130"/>
      <c r="H53" s="130"/>
      <c r="I53" s="130">
        <f>'SO01 D.1.4.D Pol'!G63</f>
        <v>0</v>
      </c>
      <c r="J53" s="135" t="str">
        <f>IF(I54=0,"",I53/I54*100)</f>
        <v/>
      </c>
    </row>
    <row r="54" spans="1:10" ht="25.5" customHeight="1" x14ac:dyDescent="0.2">
      <c r="A54" s="125"/>
      <c r="B54" s="131" t="s">
        <v>1</v>
      </c>
      <c r="C54" s="132"/>
      <c r="D54" s="133"/>
      <c r="E54" s="133"/>
      <c r="F54" s="138"/>
      <c r="G54" s="134"/>
      <c r="H54" s="134"/>
      <c r="I54" s="134">
        <f>SUM(I49:I53)</f>
        <v>0</v>
      </c>
      <c r="J54" s="136">
        <f>SUM(J49:J53)</f>
        <v>0</v>
      </c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</sheetData>
  <sheetProtection algorithmName="SHA-512" hashValue="YLbPzbydHnIzkS57X4r5SINOcPynO1t9vU8XUESG8es/RRZ9o7Z0h9W4NxY1bRCNP0nSW5iKj4Z1j737xlf/TQ==" saltValue="Yd0oaXA5KHb1+BbjUA9oq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14AA-A2BE-43CD-BF43-E1FB3C46CA67}">
  <sheetPr>
    <outlinePr summaryBelow="0"/>
  </sheetPr>
  <dimension ref="A1:BH4934"/>
  <sheetViews>
    <sheetView tabSelected="1" zoomScale="115" zoomScaleNormal="115" workbookViewId="0">
      <pane ySplit="7" topLeftCell="A84" activePane="bottomLeft" state="frozen"/>
      <selection pane="bottomLeft" activeCell="F86" sqref="F86"/>
    </sheetView>
  </sheetViews>
  <sheetFormatPr defaultRowHeight="12.75" outlineLevelRow="1" x14ac:dyDescent="0.2"/>
  <cols>
    <col min="1" max="1" width="3.42578125" customWidth="1"/>
    <col min="2" max="2" width="16" style="122" bestFit="1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x14ac:dyDescent="0.25">
      <c r="A1" s="253" t="s">
        <v>200</v>
      </c>
      <c r="B1" s="253"/>
      <c r="C1" s="253"/>
      <c r="D1" s="253"/>
      <c r="E1" s="253"/>
      <c r="F1" s="253"/>
      <c r="G1" s="253"/>
      <c r="AG1" t="s">
        <v>65</v>
      </c>
    </row>
    <row r="2" spans="1:60" x14ac:dyDescent="0.2">
      <c r="A2" s="140" t="s">
        <v>7</v>
      </c>
      <c r="B2" s="49" t="s">
        <v>46</v>
      </c>
      <c r="C2" s="254" t="s">
        <v>47</v>
      </c>
      <c r="D2" s="255"/>
      <c r="E2" s="255"/>
      <c r="F2" s="255"/>
      <c r="G2" s="256"/>
      <c r="AG2" t="s">
        <v>66</v>
      </c>
    </row>
    <row r="3" spans="1:60" x14ac:dyDescent="0.2">
      <c r="A3" s="140" t="s">
        <v>8</v>
      </c>
      <c r="B3" s="49" t="s">
        <v>42</v>
      </c>
      <c r="C3" s="254" t="s">
        <v>202</v>
      </c>
      <c r="D3" s="255"/>
      <c r="E3" s="255"/>
      <c r="F3" s="255"/>
      <c r="G3" s="256"/>
      <c r="AC3" s="122" t="s">
        <v>66</v>
      </c>
      <c r="AG3" t="s">
        <v>67</v>
      </c>
    </row>
    <row r="4" spans="1:60" x14ac:dyDescent="0.2">
      <c r="A4" s="141" t="s">
        <v>9</v>
      </c>
      <c r="B4" s="142" t="s">
        <v>40</v>
      </c>
      <c r="C4" s="257" t="s">
        <v>203</v>
      </c>
      <c r="D4" s="258"/>
      <c r="E4" s="258"/>
      <c r="F4" s="258"/>
      <c r="G4" s="259"/>
      <c r="AG4" t="s">
        <v>68</v>
      </c>
    </row>
    <row r="5" spans="1:60" x14ac:dyDescent="0.2">
      <c r="D5" s="10"/>
    </row>
    <row r="6" spans="1:60" ht="38.25" x14ac:dyDescent="0.2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30</v>
      </c>
      <c r="H6" s="147" t="s">
        <v>31</v>
      </c>
      <c r="I6" s="147" t="s">
        <v>75</v>
      </c>
      <c r="J6" s="147" t="s">
        <v>32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90</v>
      </c>
      <c r="B8" s="159" t="s">
        <v>53</v>
      </c>
      <c r="C8" s="168" t="s">
        <v>54</v>
      </c>
      <c r="D8" s="160"/>
      <c r="E8" s="161"/>
      <c r="F8" s="162"/>
      <c r="G8" s="163">
        <f>SUMIF(AG9:AG21,"&lt;&gt;NOR",G9:G21)</f>
        <v>0</v>
      </c>
      <c r="H8" s="157"/>
      <c r="I8" s="157">
        <f>SUM(I9:I21)</f>
        <v>0</v>
      </c>
      <c r="J8" s="157"/>
      <c r="K8" s="157">
        <f>SUM(K9:K21)</f>
        <v>0</v>
      </c>
      <c r="L8" s="157"/>
      <c r="M8" s="157">
        <f>SUM(M9:M21)</f>
        <v>0</v>
      </c>
      <c r="N8" s="157"/>
      <c r="O8" s="157">
        <f>SUM(O9:O21)</f>
        <v>0</v>
      </c>
      <c r="P8" s="157"/>
      <c r="Q8" s="157">
        <f>SUM(Q9:Q21)</f>
        <v>0</v>
      </c>
      <c r="R8" s="157"/>
      <c r="S8" s="157"/>
      <c r="T8" s="157"/>
      <c r="U8" s="157"/>
      <c r="V8" s="157">
        <f>SUM(V9:V21)</f>
        <v>0</v>
      </c>
      <c r="W8" s="157"/>
      <c r="X8" s="157"/>
      <c r="AG8" t="s">
        <v>91</v>
      </c>
    </row>
    <row r="9" spans="1:60" ht="22.5" outlineLevel="1" x14ac:dyDescent="0.2">
      <c r="A9" s="164">
        <v>1</v>
      </c>
      <c r="B9" s="173"/>
      <c r="C9" s="174" t="s">
        <v>92</v>
      </c>
      <c r="D9" s="175" t="s">
        <v>93</v>
      </c>
      <c r="E9" s="176">
        <v>1.26</v>
      </c>
      <c r="F9" s="165"/>
      <c r="G9" s="166">
        <f t="shared" ref="G9:G21" si="0">ROUND(E9*F9,2)</f>
        <v>0</v>
      </c>
      <c r="H9" s="156"/>
      <c r="I9" s="155">
        <f t="shared" ref="I9:I21" si="1">ROUND(E9*H9,2)</f>
        <v>0</v>
      </c>
      <c r="J9" s="156"/>
      <c r="K9" s="155">
        <f t="shared" ref="K9:K21" si="2">ROUND(E9*J9,2)</f>
        <v>0</v>
      </c>
      <c r="L9" s="155">
        <v>21</v>
      </c>
      <c r="M9" s="155">
        <f t="shared" ref="M9:M21" si="3">G9*(1+L9/100)</f>
        <v>0</v>
      </c>
      <c r="N9" s="155">
        <v>0</v>
      </c>
      <c r="O9" s="155">
        <f t="shared" ref="O9:O21" si="4">ROUND(E9*N9,2)</f>
        <v>0</v>
      </c>
      <c r="P9" s="155">
        <v>0</v>
      </c>
      <c r="Q9" s="155">
        <f t="shared" ref="Q9:Q21" si="5">ROUND(E9*P9,2)</f>
        <v>0</v>
      </c>
      <c r="R9" s="155"/>
      <c r="S9" s="155" t="s">
        <v>94</v>
      </c>
      <c r="T9" s="155" t="s">
        <v>95</v>
      </c>
      <c r="U9" s="155">
        <v>0</v>
      </c>
      <c r="V9" s="155">
        <f t="shared" ref="V9:V21" si="6">ROUND(E9*U9,2)</f>
        <v>0</v>
      </c>
      <c r="W9" s="155"/>
      <c r="X9" s="155" t="s">
        <v>96</v>
      </c>
      <c r="Y9" s="148"/>
      <c r="Z9" s="148"/>
      <c r="AA9" s="148"/>
      <c r="AB9" s="148"/>
      <c r="AC9" s="148"/>
      <c r="AD9" s="148"/>
      <c r="AE9" s="148"/>
      <c r="AF9" s="148"/>
      <c r="AG9" s="148" t="s">
        <v>97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64">
        <v>2</v>
      </c>
      <c r="B10" s="173"/>
      <c r="C10" s="174" t="s">
        <v>191</v>
      </c>
      <c r="D10" s="175" t="s">
        <v>93</v>
      </c>
      <c r="E10" s="176">
        <v>1.8900000000000001</v>
      </c>
      <c r="F10" s="165"/>
      <c r="G10" s="166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94</v>
      </c>
      <c r="T10" s="155" t="s">
        <v>95</v>
      </c>
      <c r="U10" s="155">
        <v>0</v>
      </c>
      <c r="V10" s="155">
        <f t="shared" si="6"/>
        <v>0</v>
      </c>
      <c r="W10" s="155"/>
      <c r="X10" s="155" t="s">
        <v>96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4">
        <v>3</v>
      </c>
      <c r="B11" s="173"/>
      <c r="C11" s="174" t="s">
        <v>192</v>
      </c>
      <c r="D11" s="175" t="s">
        <v>93</v>
      </c>
      <c r="E11" s="176">
        <v>1.26</v>
      </c>
      <c r="F11" s="165"/>
      <c r="G11" s="166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94</v>
      </c>
      <c r="T11" s="155" t="s">
        <v>95</v>
      </c>
      <c r="U11" s="155">
        <v>0</v>
      </c>
      <c r="V11" s="155">
        <f t="shared" si="6"/>
        <v>0</v>
      </c>
      <c r="W11" s="155"/>
      <c r="X11" s="155" t="s">
        <v>96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4">
        <v>4</v>
      </c>
      <c r="B12" s="173"/>
      <c r="C12" s="174" t="s">
        <v>193</v>
      </c>
      <c r="D12" s="175" t="s">
        <v>93</v>
      </c>
      <c r="E12" s="176">
        <v>0.63</v>
      </c>
      <c r="F12" s="165"/>
      <c r="G12" s="166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94</v>
      </c>
      <c r="T12" s="155" t="s">
        <v>95</v>
      </c>
      <c r="U12" s="155">
        <v>0</v>
      </c>
      <c r="V12" s="155">
        <f t="shared" si="6"/>
        <v>0</v>
      </c>
      <c r="W12" s="155"/>
      <c r="X12" s="155" t="s">
        <v>96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4">
        <v>5</v>
      </c>
      <c r="B13" s="173"/>
      <c r="C13" s="174" t="s">
        <v>194</v>
      </c>
      <c r="D13" s="175" t="s">
        <v>93</v>
      </c>
      <c r="E13" s="176">
        <v>0.63</v>
      </c>
      <c r="F13" s="165"/>
      <c r="G13" s="166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94</v>
      </c>
      <c r="T13" s="155" t="s">
        <v>95</v>
      </c>
      <c r="U13" s="155">
        <v>0</v>
      </c>
      <c r="V13" s="155">
        <f t="shared" si="6"/>
        <v>0</v>
      </c>
      <c r="W13" s="155"/>
      <c r="X13" s="155" t="s">
        <v>96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4">
        <v>6</v>
      </c>
      <c r="B14" s="173"/>
      <c r="C14" s="174" t="s">
        <v>195</v>
      </c>
      <c r="D14" s="175" t="s">
        <v>93</v>
      </c>
      <c r="E14" s="176">
        <v>0.63</v>
      </c>
      <c r="F14" s="165"/>
      <c r="G14" s="166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94</v>
      </c>
      <c r="T14" s="155" t="s">
        <v>95</v>
      </c>
      <c r="U14" s="155">
        <v>0</v>
      </c>
      <c r="V14" s="155">
        <f t="shared" si="6"/>
        <v>0</v>
      </c>
      <c r="W14" s="155"/>
      <c r="X14" s="155" t="s">
        <v>96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4">
        <v>7</v>
      </c>
      <c r="B15" s="173"/>
      <c r="C15" s="174" t="s">
        <v>100</v>
      </c>
      <c r="D15" s="175" t="s">
        <v>98</v>
      </c>
      <c r="E15" s="176">
        <v>0.63</v>
      </c>
      <c r="F15" s="165"/>
      <c r="G15" s="166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94</v>
      </c>
      <c r="T15" s="155" t="s">
        <v>99</v>
      </c>
      <c r="U15" s="155">
        <v>0</v>
      </c>
      <c r="V15" s="155">
        <f t="shared" si="6"/>
        <v>0</v>
      </c>
      <c r="W15" s="155"/>
      <c r="X15" s="155" t="s">
        <v>96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4">
        <v>8</v>
      </c>
      <c r="B16" s="173"/>
      <c r="C16" s="174" t="s">
        <v>101</v>
      </c>
      <c r="D16" s="175" t="s">
        <v>98</v>
      </c>
      <c r="E16" s="176">
        <v>3.1500000000000008</v>
      </c>
      <c r="F16" s="165"/>
      <c r="G16" s="166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94</v>
      </c>
      <c r="T16" s="155" t="s">
        <v>99</v>
      </c>
      <c r="U16" s="155">
        <v>0</v>
      </c>
      <c r="V16" s="155">
        <f t="shared" si="6"/>
        <v>0</v>
      </c>
      <c r="W16" s="155"/>
      <c r="X16" s="155" t="s">
        <v>96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4">
        <v>9</v>
      </c>
      <c r="B17" s="173"/>
      <c r="C17" s="174" t="s">
        <v>102</v>
      </c>
      <c r="D17" s="175" t="s">
        <v>98</v>
      </c>
      <c r="E17" s="176">
        <v>3.7800000000000002</v>
      </c>
      <c r="F17" s="165"/>
      <c r="G17" s="166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94</v>
      </c>
      <c r="T17" s="155" t="s">
        <v>99</v>
      </c>
      <c r="U17" s="155">
        <v>0</v>
      </c>
      <c r="V17" s="155">
        <f t="shared" si="6"/>
        <v>0</v>
      </c>
      <c r="W17" s="155"/>
      <c r="X17" s="155" t="s">
        <v>96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4">
        <v>10</v>
      </c>
      <c r="B18" s="173"/>
      <c r="C18" s="174" t="s">
        <v>103</v>
      </c>
      <c r="D18" s="175" t="s">
        <v>98</v>
      </c>
      <c r="E18" s="176">
        <v>3.1500000000000008</v>
      </c>
      <c r="F18" s="165"/>
      <c r="G18" s="166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94</v>
      </c>
      <c r="T18" s="155" t="s">
        <v>95</v>
      </c>
      <c r="U18" s="155">
        <v>0</v>
      </c>
      <c r="V18" s="155">
        <f t="shared" si="6"/>
        <v>0</v>
      </c>
      <c r="W18" s="155"/>
      <c r="X18" s="155" t="s">
        <v>96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12.75" customHeight="1" outlineLevel="1" x14ac:dyDescent="0.2">
      <c r="A19" s="164">
        <v>11</v>
      </c>
      <c r="B19" s="173"/>
      <c r="C19" s="174" t="s">
        <v>104</v>
      </c>
      <c r="D19" s="175" t="s">
        <v>98</v>
      </c>
      <c r="E19" s="176">
        <v>0.63</v>
      </c>
      <c r="F19" s="165"/>
      <c r="G19" s="166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94</v>
      </c>
      <c r="T19" s="155" t="s">
        <v>99</v>
      </c>
      <c r="U19" s="155">
        <v>0</v>
      </c>
      <c r="V19" s="155">
        <f t="shared" si="6"/>
        <v>0</v>
      </c>
      <c r="W19" s="155"/>
      <c r="X19" s="155" t="s">
        <v>96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64">
        <v>12</v>
      </c>
      <c r="B20" s="173"/>
      <c r="C20" s="174" t="s">
        <v>105</v>
      </c>
      <c r="D20" s="175" t="s">
        <v>98</v>
      </c>
      <c r="E20" s="176">
        <v>1.26</v>
      </c>
      <c r="F20" s="165"/>
      <c r="G20" s="166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94</v>
      </c>
      <c r="T20" s="155" t="s">
        <v>95</v>
      </c>
      <c r="U20" s="155">
        <v>0</v>
      </c>
      <c r="V20" s="155">
        <f t="shared" si="6"/>
        <v>0</v>
      </c>
      <c r="W20" s="155"/>
      <c r="X20" s="155" t="s">
        <v>96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4">
        <v>13</v>
      </c>
      <c r="B21" s="173"/>
      <c r="C21" s="174" t="s">
        <v>106</v>
      </c>
      <c r="D21" s="175" t="s">
        <v>98</v>
      </c>
      <c r="E21" s="176">
        <v>1.26</v>
      </c>
      <c r="F21" s="165"/>
      <c r="G21" s="166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94</v>
      </c>
      <c r="T21" s="155" t="s">
        <v>99</v>
      </c>
      <c r="U21" s="155">
        <v>0</v>
      </c>
      <c r="V21" s="155">
        <f t="shared" si="6"/>
        <v>0</v>
      </c>
      <c r="W21" s="155"/>
      <c r="X21" s="155" t="s">
        <v>96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58" t="s">
        <v>90</v>
      </c>
      <c r="B22" s="159" t="s">
        <v>55</v>
      </c>
      <c r="C22" s="168" t="s">
        <v>56</v>
      </c>
      <c r="D22" s="160"/>
      <c r="E22" s="161"/>
      <c r="F22" s="162"/>
      <c r="G22" s="163">
        <f>SUMIF(AG23:AG29,"&lt;&gt;NOR",G23:G29)</f>
        <v>0</v>
      </c>
      <c r="H22" s="157"/>
      <c r="I22" s="157">
        <f>SUM(I23:I29)</f>
        <v>0</v>
      </c>
      <c r="J22" s="157"/>
      <c r="K22" s="157">
        <f>SUM(K23:K29)</f>
        <v>0</v>
      </c>
      <c r="L22" s="157"/>
      <c r="M22" s="157">
        <f>SUM(M23:M29)</f>
        <v>0</v>
      </c>
      <c r="N22" s="157"/>
      <c r="O22" s="157">
        <f>SUM(O23:O29)</f>
        <v>0</v>
      </c>
      <c r="P22" s="157"/>
      <c r="Q22" s="157">
        <f>SUM(Q23:Q29)</f>
        <v>0</v>
      </c>
      <c r="R22" s="157"/>
      <c r="S22" s="157"/>
      <c r="T22" s="157"/>
      <c r="U22" s="157"/>
      <c r="V22" s="157">
        <f>SUM(V23:V29)</f>
        <v>0</v>
      </c>
      <c r="W22" s="157"/>
      <c r="X22" s="157"/>
      <c r="Z22" s="148"/>
      <c r="AA22" s="148"/>
      <c r="AG22" t="s">
        <v>91</v>
      </c>
    </row>
    <row r="23" spans="1:60" ht="22.5" outlineLevel="1" x14ac:dyDescent="0.2">
      <c r="A23" s="164">
        <v>14</v>
      </c>
      <c r="B23" s="173"/>
      <c r="C23" s="174" t="s">
        <v>107</v>
      </c>
      <c r="D23" s="175" t="s">
        <v>98</v>
      </c>
      <c r="E23" s="176">
        <v>0.63</v>
      </c>
      <c r="F23" s="165"/>
      <c r="G23" s="166">
        <f t="shared" ref="G23:G29" si="7">ROUND(E23*F23,2)</f>
        <v>0</v>
      </c>
      <c r="H23" s="156"/>
      <c r="I23" s="155">
        <f t="shared" ref="I23:I29" si="8">ROUND(E23*H23,2)</f>
        <v>0</v>
      </c>
      <c r="J23" s="156"/>
      <c r="K23" s="155">
        <f t="shared" ref="K23:K29" si="9">ROUND(E23*J23,2)</f>
        <v>0</v>
      </c>
      <c r="L23" s="155">
        <v>21</v>
      </c>
      <c r="M23" s="155">
        <f t="shared" ref="M23:M29" si="10">G23*(1+L23/100)</f>
        <v>0</v>
      </c>
      <c r="N23" s="155">
        <v>0</v>
      </c>
      <c r="O23" s="155">
        <f t="shared" ref="O23:O29" si="11">ROUND(E23*N23,2)</f>
        <v>0</v>
      </c>
      <c r="P23" s="155">
        <v>0</v>
      </c>
      <c r="Q23" s="155">
        <f t="shared" ref="Q23:Q29" si="12">ROUND(E23*P23,2)</f>
        <v>0</v>
      </c>
      <c r="R23" s="155"/>
      <c r="S23" s="155" t="s">
        <v>94</v>
      </c>
      <c r="T23" s="155" t="s">
        <v>108</v>
      </c>
      <c r="U23" s="155">
        <v>0</v>
      </c>
      <c r="V23" s="155">
        <f t="shared" ref="V23:V29" si="13">ROUND(E23*U23,2)</f>
        <v>0</v>
      </c>
      <c r="W23" s="155"/>
      <c r="X23" s="155" t="s">
        <v>96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4">
        <v>15</v>
      </c>
      <c r="B24" s="173"/>
      <c r="C24" s="174" t="s">
        <v>109</v>
      </c>
      <c r="D24" s="175" t="s">
        <v>98</v>
      </c>
      <c r="E24" s="176">
        <v>1.89</v>
      </c>
      <c r="F24" s="165"/>
      <c r="G24" s="166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94</v>
      </c>
      <c r="T24" s="155" t="s">
        <v>95</v>
      </c>
      <c r="U24" s="155">
        <v>0</v>
      </c>
      <c r="V24" s="155">
        <f t="shared" si="13"/>
        <v>0</v>
      </c>
      <c r="W24" s="155"/>
      <c r="X24" s="155" t="s">
        <v>96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1.75" customHeight="1" outlineLevel="1" x14ac:dyDescent="0.2">
      <c r="A25" s="164">
        <v>16</v>
      </c>
      <c r="B25" s="173"/>
      <c r="C25" s="174" t="s">
        <v>110</v>
      </c>
      <c r="D25" s="175" t="s">
        <v>98</v>
      </c>
      <c r="E25" s="176">
        <v>4.41</v>
      </c>
      <c r="F25" s="165"/>
      <c r="G25" s="166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94</v>
      </c>
      <c r="T25" s="155" t="s">
        <v>95</v>
      </c>
      <c r="U25" s="155">
        <v>0</v>
      </c>
      <c r="V25" s="155">
        <f t="shared" si="13"/>
        <v>0</v>
      </c>
      <c r="W25" s="155"/>
      <c r="X25" s="155" t="s">
        <v>96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4">
        <v>17</v>
      </c>
      <c r="B26" s="173"/>
      <c r="C26" s="174" t="s">
        <v>111</v>
      </c>
      <c r="D26" s="175" t="s">
        <v>98</v>
      </c>
      <c r="E26" s="176">
        <v>4.41</v>
      </c>
      <c r="F26" s="165"/>
      <c r="G26" s="166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94</v>
      </c>
      <c r="T26" s="155" t="s">
        <v>95</v>
      </c>
      <c r="U26" s="155">
        <v>0</v>
      </c>
      <c r="V26" s="155">
        <f t="shared" si="13"/>
        <v>0</v>
      </c>
      <c r="W26" s="155"/>
      <c r="X26" s="155" t="s">
        <v>96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64">
        <v>18</v>
      </c>
      <c r="B27" s="173"/>
      <c r="C27" s="174" t="s">
        <v>112</v>
      </c>
      <c r="D27" s="175" t="s">
        <v>98</v>
      </c>
      <c r="E27" s="176">
        <v>0.63</v>
      </c>
      <c r="F27" s="165"/>
      <c r="G27" s="166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94</v>
      </c>
      <c r="T27" s="155" t="s">
        <v>113</v>
      </c>
      <c r="U27" s="155">
        <v>0</v>
      </c>
      <c r="V27" s="155">
        <f t="shared" si="13"/>
        <v>0</v>
      </c>
      <c r="W27" s="155"/>
      <c r="X27" s="155" t="s">
        <v>96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1" customHeight="1" outlineLevel="1" x14ac:dyDescent="0.2">
      <c r="A28" s="164">
        <v>19</v>
      </c>
      <c r="B28" s="173"/>
      <c r="C28" s="174" t="s">
        <v>114</v>
      </c>
      <c r="D28" s="175" t="s">
        <v>98</v>
      </c>
      <c r="E28" s="176">
        <v>0.63</v>
      </c>
      <c r="F28" s="165"/>
      <c r="G28" s="166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94</v>
      </c>
      <c r="T28" s="155" t="s">
        <v>115</v>
      </c>
      <c r="U28" s="155">
        <v>0</v>
      </c>
      <c r="V28" s="155">
        <f t="shared" si="13"/>
        <v>0</v>
      </c>
      <c r="W28" s="155"/>
      <c r="X28" s="155" t="s">
        <v>96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4">
        <v>20</v>
      </c>
      <c r="B29" s="173"/>
      <c r="C29" s="174" t="s">
        <v>116</v>
      </c>
      <c r="D29" s="175" t="s">
        <v>98</v>
      </c>
      <c r="E29" s="176">
        <v>0.63</v>
      </c>
      <c r="F29" s="165"/>
      <c r="G29" s="166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94</v>
      </c>
      <c r="T29" s="155" t="s">
        <v>99</v>
      </c>
      <c r="U29" s="155">
        <v>0</v>
      </c>
      <c r="V29" s="155">
        <f t="shared" si="13"/>
        <v>0</v>
      </c>
      <c r="W29" s="155"/>
      <c r="X29" s="155" t="s">
        <v>96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58" t="s">
        <v>90</v>
      </c>
      <c r="B30" s="159" t="s">
        <v>57</v>
      </c>
      <c r="C30" s="168" t="s">
        <v>58</v>
      </c>
      <c r="D30" s="160"/>
      <c r="E30" s="161"/>
      <c r="F30" s="162"/>
      <c r="G30" s="163">
        <f>SUMIF(AG31:AG32,"&lt;&gt;NOR",G31:G32)</f>
        <v>0</v>
      </c>
      <c r="H30" s="157"/>
      <c r="I30" s="157">
        <f>SUM(I31:I32)</f>
        <v>0</v>
      </c>
      <c r="J30" s="157"/>
      <c r="K30" s="157">
        <f>SUM(K31:K32)</f>
        <v>0</v>
      </c>
      <c r="L30" s="157"/>
      <c r="M30" s="157">
        <f>SUM(M31:M32)</f>
        <v>0</v>
      </c>
      <c r="N30" s="157"/>
      <c r="O30" s="157">
        <f>SUM(O31:O32)</f>
        <v>0</v>
      </c>
      <c r="P30" s="157"/>
      <c r="Q30" s="157">
        <f>SUM(Q31:Q32)</f>
        <v>0</v>
      </c>
      <c r="R30" s="157"/>
      <c r="S30" s="157"/>
      <c r="T30" s="157"/>
      <c r="U30" s="157"/>
      <c r="V30" s="157">
        <f>SUM(V31:V32)</f>
        <v>0</v>
      </c>
      <c r="W30" s="157"/>
      <c r="X30" s="157"/>
      <c r="Z30" s="148"/>
      <c r="AA30" s="148"/>
      <c r="AG30" t="s">
        <v>91</v>
      </c>
    </row>
    <row r="31" spans="1:60" ht="22.5" outlineLevel="1" x14ac:dyDescent="0.2">
      <c r="A31" s="164">
        <v>21</v>
      </c>
      <c r="B31" s="173" t="s">
        <v>117</v>
      </c>
      <c r="C31" s="174" t="s">
        <v>118</v>
      </c>
      <c r="D31" s="175" t="s">
        <v>98</v>
      </c>
      <c r="E31" s="176">
        <v>0.63</v>
      </c>
      <c r="F31" s="165"/>
      <c r="G31" s="166">
        <f>ROUND(E31*F31,2)</f>
        <v>0</v>
      </c>
      <c r="H31" s="156"/>
      <c r="I31" s="155">
        <f>ROUND(E31*H31,2)</f>
        <v>0</v>
      </c>
      <c r="J31" s="156"/>
      <c r="K31" s="155">
        <f>ROUND(E31*J31,2)</f>
        <v>0</v>
      </c>
      <c r="L31" s="155">
        <v>21</v>
      </c>
      <c r="M31" s="155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5"/>
      <c r="S31" s="155" t="s">
        <v>94</v>
      </c>
      <c r="T31" s="155" t="s">
        <v>95</v>
      </c>
      <c r="U31" s="155">
        <v>0</v>
      </c>
      <c r="V31" s="155">
        <f>ROUND(E31*U31,2)</f>
        <v>0</v>
      </c>
      <c r="W31" s="155"/>
      <c r="X31" s="155" t="s">
        <v>96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4">
        <v>22</v>
      </c>
      <c r="B32" s="173" t="s">
        <v>119</v>
      </c>
      <c r="C32" s="174" t="s">
        <v>118</v>
      </c>
      <c r="D32" s="175" t="s">
        <v>98</v>
      </c>
      <c r="E32" s="176">
        <v>0.63</v>
      </c>
      <c r="F32" s="165"/>
      <c r="G32" s="166">
        <f>ROUND(E32*F32,2)</f>
        <v>0</v>
      </c>
      <c r="H32" s="156"/>
      <c r="I32" s="155">
        <f>ROUND(E32*H32,2)</f>
        <v>0</v>
      </c>
      <c r="J32" s="156"/>
      <c r="K32" s="155">
        <f>ROUND(E32*J32,2)</f>
        <v>0</v>
      </c>
      <c r="L32" s="155">
        <v>21</v>
      </c>
      <c r="M32" s="155">
        <f>G32*(1+L32/100)</f>
        <v>0</v>
      </c>
      <c r="N32" s="155">
        <v>0</v>
      </c>
      <c r="O32" s="155">
        <f>ROUND(E32*N32,2)</f>
        <v>0</v>
      </c>
      <c r="P32" s="155">
        <v>0</v>
      </c>
      <c r="Q32" s="155">
        <f>ROUND(E32*P32,2)</f>
        <v>0</v>
      </c>
      <c r="R32" s="155"/>
      <c r="S32" s="155" t="s">
        <v>94</v>
      </c>
      <c r="T32" s="155" t="s">
        <v>95</v>
      </c>
      <c r="U32" s="155">
        <v>0</v>
      </c>
      <c r="V32" s="155">
        <f>ROUND(E32*U32,2)</f>
        <v>0</v>
      </c>
      <c r="W32" s="155"/>
      <c r="X32" s="155" t="s">
        <v>96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90</v>
      </c>
      <c r="B33" s="159" t="s">
        <v>59</v>
      </c>
      <c r="C33" s="168" t="s">
        <v>60</v>
      </c>
      <c r="D33" s="160"/>
      <c r="E33" s="161"/>
      <c r="F33" s="162"/>
      <c r="G33" s="163">
        <f>SUMIF(AG34:AG62,"&lt;&gt;NOR",G34:G62)</f>
        <v>0</v>
      </c>
      <c r="H33" s="157"/>
      <c r="I33" s="157">
        <f>SUM(I34:I62)</f>
        <v>0</v>
      </c>
      <c r="J33" s="157"/>
      <c r="K33" s="157">
        <f>SUM(K34:K62)</f>
        <v>0</v>
      </c>
      <c r="L33" s="157"/>
      <c r="M33" s="157">
        <f>SUM(M34:M62)</f>
        <v>0</v>
      </c>
      <c r="N33" s="157"/>
      <c r="O33" s="157">
        <f>SUM(O34:O62)</f>
        <v>0</v>
      </c>
      <c r="P33" s="157"/>
      <c r="Q33" s="157">
        <f>SUM(Q34:Q62)</f>
        <v>0</v>
      </c>
      <c r="R33" s="157"/>
      <c r="S33" s="157"/>
      <c r="T33" s="157"/>
      <c r="U33" s="157"/>
      <c r="V33" s="157">
        <f>SUM(V34:V62)</f>
        <v>0</v>
      </c>
      <c r="W33" s="157"/>
      <c r="X33" s="157"/>
      <c r="Z33" s="148"/>
      <c r="AA33" s="148"/>
      <c r="AG33" t="s">
        <v>91</v>
      </c>
    </row>
    <row r="34" spans="1:60" outlineLevel="1" x14ac:dyDescent="0.2">
      <c r="A34" s="164">
        <v>23</v>
      </c>
      <c r="B34" s="173"/>
      <c r="C34" s="174" t="s">
        <v>120</v>
      </c>
      <c r="D34" s="175" t="s">
        <v>98</v>
      </c>
      <c r="E34" s="176">
        <v>0.63</v>
      </c>
      <c r="F34" s="165"/>
      <c r="G34" s="166">
        <f t="shared" ref="G34:G62" si="14">ROUND(E34*F34,2)</f>
        <v>0</v>
      </c>
      <c r="H34" s="156"/>
      <c r="I34" s="155">
        <f t="shared" ref="I34:I62" si="15">ROUND(E34*H34,2)</f>
        <v>0</v>
      </c>
      <c r="J34" s="156"/>
      <c r="K34" s="155">
        <f t="shared" ref="K34:K62" si="16">ROUND(E34*J34,2)</f>
        <v>0</v>
      </c>
      <c r="L34" s="155">
        <v>21</v>
      </c>
      <c r="M34" s="155">
        <f t="shared" ref="M34:M62" si="17">G34*(1+L34/100)</f>
        <v>0</v>
      </c>
      <c r="N34" s="155">
        <v>0</v>
      </c>
      <c r="O34" s="155">
        <f t="shared" ref="O34:O62" si="18">ROUND(E34*N34,2)</f>
        <v>0</v>
      </c>
      <c r="P34" s="155">
        <v>0</v>
      </c>
      <c r="Q34" s="155">
        <f t="shared" ref="Q34:Q62" si="19">ROUND(E34*P34,2)</f>
        <v>0</v>
      </c>
      <c r="R34" s="155" t="s">
        <v>121</v>
      </c>
      <c r="S34" s="155" t="s">
        <v>122</v>
      </c>
      <c r="T34" s="155" t="s">
        <v>95</v>
      </c>
      <c r="U34" s="155">
        <v>0</v>
      </c>
      <c r="V34" s="155">
        <f t="shared" ref="V34:V62" si="20">ROUND(E34*U34,2)</f>
        <v>0</v>
      </c>
      <c r="W34" s="155"/>
      <c r="X34" s="155" t="s">
        <v>96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97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4">
        <v>24</v>
      </c>
      <c r="B35" s="173"/>
      <c r="C35" s="174" t="s">
        <v>123</v>
      </c>
      <c r="D35" s="175" t="s">
        <v>124</v>
      </c>
      <c r="E35" s="176">
        <v>91.35</v>
      </c>
      <c r="F35" s="165"/>
      <c r="G35" s="166">
        <f t="shared" si="14"/>
        <v>0</v>
      </c>
      <c r="H35" s="156"/>
      <c r="I35" s="155">
        <f t="shared" si="15"/>
        <v>0</v>
      </c>
      <c r="J35" s="156"/>
      <c r="K35" s="155">
        <f t="shared" si="16"/>
        <v>0</v>
      </c>
      <c r="L35" s="155">
        <v>21</v>
      </c>
      <c r="M35" s="155">
        <f t="shared" si="17"/>
        <v>0</v>
      </c>
      <c r="N35" s="155">
        <v>0</v>
      </c>
      <c r="O35" s="155">
        <f t="shared" si="18"/>
        <v>0</v>
      </c>
      <c r="P35" s="155">
        <v>0</v>
      </c>
      <c r="Q35" s="155">
        <f t="shared" si="19"/>
        <v>0</v>
      </c>
      <c r="R35" s="155"/>
      <c r="S35" s="155" t="s">
        <v>94</v>
      </c>
      <c r="T35" s="155" t="s">
        <v>95</v>
      </c>
      <c r="U35" s="155">
        <v>0</v>
      </c>
      <c r="V35" s="155">
        <f t="shared" si="20"/>
        <v>0</v>
      </c>
      <c r="W35" s="155"/>
      <c r="X35" s="155" t="s">
        <v>96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4">
        <v>25</v>
      </c>
      <c r="B36" s="173"/>
      <c r="C36" s="174" t="s">
        <v>125</v>
      </c>
      <c r="D36" s="175" t="s">
        <v>124</v>
      </c>
      <c r="E36" s="176">
        <v>74.97</v>
      </c>
      <c r="F36" s="165"/>
      <c r="G36" s="166">
        <f t="shared" si="14"/>
        <v>0</v>
      </c>
      <c r="H36" s="156"/>
      <c r="I36" s="155">
        <f t="shared" si="15"/>
        <v>0</v>
      </c>
      <c r="J36" s="156"/>
      <c r="K36" s="155">
        <f t="shared" si="16"/>
        <v>0</v>
      </c>
      <c r="L36" s="155">
        <v>21</v>
      </c>
      <c r="M36" s="155">
        <f t="shared" si="17"/>
        <v>0</v>
      </c>
      <c r="N36" s="155">
        <v>0</v>
      </c>
      <c r="O36" s="155">
        <f t="shared" si="18"/>
        <v>0</v>
      </c>
      <c r="P36" s="155">
        <v>0</v>
      </c>
      <c r="Q36" s="155">
        <f t="shared" si="19"/>
        <v>0</v>
      </c>
      <c r="R36" s="155"/>
      <c r="S36" s="155" t="s">
        <v>94</v>
      </c>
      <c r="T36" s="155" t="s">
        <v>95</v>
      </c>
      <c r="U36" s="155">
        <v>0</v>
      </c>
      <c r="V36" s="155">
        <f t="shared" si="20"/>
        <v>0</v>
      </c>
      <c r="W36" s="155"/>
      <c r="X36" s="155" t="s">
        <v>96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4">
        <v>26</v>
      </c>
      <c r="B37" s="173"/>
      <c r="C37" s="174" t="s">
        <v>126</v>
      </c>
      <c r="D37" s="175" t="s">
        <v>124</v>
      </c>
      <c r="E37" s="176">
        <v>31.5</v>
      </c>
      <c r="F37" s="165"/>
      <c r="G37" s="166">
        <f t="shared" si="14"/>
        <v>0</v>
      </c>
      <c r="H37" s="156"/>
      <c r="I37" s="155">
        <f t="shared" si="15"/>
        <v>0</v>
      </c>
      <c r="J37" s="156"/>
      <c r="K37" s="155">
        <f t="shared" si="16"/>
        <v>0</v>
      </c>
      <c r="L37" s="155">
        <v>21</v>
      </c>
      <c r="M37" s="155">
        <f t="shared" si="17"/>
        <v>0</v>
      </c>
      <c r="N37" s="155">
        <v>0</v>
      </c>
      <c r="O37" s="155">
        <f t="shared" si="18"/>
        <v>0</v>
      </c>
      <c r="P37" s="155">
        <v>0</v>
      </c>
      <c r="Q37" s="155">
        <f t="shared" si="19"/>
        <v>0</v>
      </c>
      <c r="R37" s="155"/>
      <c r="S37" s="155" t="s">
        <v>94</v>
      </c>
      <c r="T37" s="155" t="s">
        <v>95</v>
      </c>
      <c r="U37" s="155">
        <v>0</v>
      </c>
      <c r="V37" s="155">
        <f t="shared" si="20"/>
        <v>0</v>
      </c>
      <c r="W37" s="155"/>
      <c r="X37" s="155" t="s">
        <v>96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4">
        <v>27</v>
      </c>
      <c r="B38" s="173"/>
      <c r="C38" s="174" t="s">
        <v>127</v>
      </c>
      <c r="D38" s="175" t="s">
        <v>124</v>
      </c>
      <c r="E38" s="176">
        <v>146.79</v>
      </c>
      <c r="F38" s="165"/>
      <c r="G38" s="166">
        <f t="shared" ref="G38:G39" si="21">ROUND(E38*F38,2)</f>
        <v>0</v>
      </c>
      <c r="H38" s="156"/>
      <c r="I38" s="155">
        <f t="shared" ref="I38:I39" si="22">ROUND(E38*H38,2)</f>
        <v>0</v>
      </c>
      <c r="J38" s="156"/>
      <c r="K38" s="155">
        <f t="shared" ref="K38:K39" si="23">ROUND(E38*J38,2)</f>
        <v>0</v>
      </c>
      <c r="L38" s="155">
        <v>21</v>
      </c>
      <c r="M38" s="155">
        <f t="shared" ref="M38:M39" si="24">G38*(1+L38/100)</f>
        <v>0</v>
      </c>
      <c r="N38" s="155">
        <v>0</v>
      </c>
      <c r="O38" s="155">
        <f t="shared" ref="O38:O39" si="25">ROUND(E38*N38,2)</f>
        <v>0</v>
      </c>
      <c r="P38" s="155">
        <v>0</v>
      </c>
      <c r="Q38" s="155">
        <f t="shared" ref="Q38:Q39" si="26">ROUND(E38*P38,2)</f>
        <v>0</v>
      </c>
      <c r="R38" s="155"/>
      <c r="S38" s="155" t="s">
        <v>94</v>
      </c>
      <c r="T38" s="155" t="s">
        <v>95</v>
      </c>
      <c r="U38" s="155">
        <v>0</v>
      </c>
      <c r="V38" s="155">
        <f t="shared" ref="V38:V39" si="27">ROUND(E38*U38,2)</f>
        <v>0</v>
      </c>
      <c r="W38" s="155"/>
      <c r="X38" s="155" t="s">
        <v>96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64">
        <v>28</v>
      </c>
      <c r="B39" s="173"/>
      <c r="C39" s="174" t="s">
        <v>198</v>
      </c>
      <c r="D39" s="175" t="s">
        <v>124</v>
      </c>
      <c r="E39" s="176">
        <v>31.5</v>
      </c>
      <c r="F39" s="165"/>
      <c r="G39" s="166">
        <f t="shared" si="21"/>
        <v>0</v>
      </c>
      <c r="H39" s="156"/>
      <c r="I39" s="155">
        <f t="shared" si="22"/>
        <v>0</v>
      </c>
      <c r="J39" s="156"/>
      <c r="K39" s="155">
        <f t="shared" si="23"/>
        <v>0</v>
      </c>
      <c r="L39" s="155">
        <v>21</v>
      </c>
      <c r="M39" s="155">
        <f t="shared" si="24"/>
        <v>0</v>
      </c>
      <c r="N39" s="155">
        <v>0</v>
      </c>
      <c r="O39" s="155">
        <f t="shared" si="25"/>
        <v>0</v>
      </c>
      <c r="P39" s="155">
        <v>0</v>
      </c>
      <c r="Q39" s="155">
        <f t="shared" si="26"/>
        <v>0</v>
      </c>
      <c r="R39" s="155"/>
      <c r="S39" s="155" t="s">
        <v>94</v>
      </c>
      <c r="T39" s="155" t="s">
        <v>95</v>
      </c>
      <c r="U39" s="155">
        <v>0</v>
      </c>
      <c r="V39" s="155">
        <f t="shared" si="27"/>
        <v>0</v>
      </c>
      <c r="W39" s="155"/>
      <c r="X39" s="155" t="s">
        <v>96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97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4">
        <v>29</v>
      </c>
      <c r="B40" s="173"/>
      <c r="C40" s="174" t="s">
        <v>197</v>
      </c>
      <c r="D40" s="175" t="s">
        <v>124</v>
      </c>
      <c r="E40" s="176">
        <v>31.5</v>
      </c>
      <c r="F40" s="165"/>
      <c r="G40" s="166">
        <f t="shared" si="14"/>
        <v>0</v>
      </c>
      <c r="H40" s="156"/>
      <c r="I40" s="155">
        <f t="shared" si="15"/>
        <v>0</v>
      </c>
      <c r="J40" s="156"/>
      <c r="K40" s="155">
        <f t="shared" si="16"/>
        <v>0</v>
      </c>
      <c r="L40" s="155">
        <v>21</v>
      </c>
      <c r="M40" s="155">
        <f t="shared" si="17"/>
        <v>0</v>
      </c>
      <c r="N40" s="155">
        <v>0</v>
      </c>
      <c r="O40" s="155">
        <f t="shared" si="18"/>
        <v>0</v>
      </c>
      <c r="P40" s="155">
        <v>0</v>
      </c>
      <c r="Q40" s="155">
        <f t="shared" si="19"/>
        <v>0</v>
      </c>
      <c r="R40" s="155"/>
      <c r="S40" s="155" t="s">
        <v>94</v>
      </c>
      <c r="T40" s="155" t="s">
        <v>95</v>
      </c>
      <c r="U40" s="155">
        <v>0</v>
      </c>
      <c r="V40" s="155">
        <f t="shared" si="20"/>
        <v>0</v>
      </c>
      <c r="W40" s="155"/>
      <c r="X40" s="155" t="s">
        <v>96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4">
        <v>30</v>
      </c>
      <c r="B41" s="173"/>
      <c r="C41" s="174" t="s">
        <v>128</v>
      </c>
      <c r="D41" s="175" t="s">
        <v>124</v>
      </c>
      <c r="E41" s="176">
        <v>18.899999999999999</v>
      </c>
      <c r="F41" s="165"/>
      <c r="G41" s="166">
        <f t="shared" si="14"/>
        <v>0</v>
      </c>
      <c r="H41" s="156"/>
      <c r="I41" s="155">
        <f t="shared" si="15"/>
        <v>0</v>
      </c>
      <c r="J41" s="156"/>
      <c r="K41" s="155">
        <f t="shared" si="16"/>
        <v>0</v>
      </c>
      <c r="L41" s="155">
        <v>21</v>
      </c>
      <c r="M41" s="155">
        <f t="shared" si="17"/>
        <v>0</v>
      </c>
      <c r="N41" s="155">
        <v>0</v>
      </c>
      <c r="O41" s="155">
        <f t="shared" si="18"/>
        <v>0</v>
      </c>
      <c r="P41" s="155">
        <v>0</v>
      </c>
      <c r="Q41" s="155">
        <f t="shared" si="19"/>
        <v>0</v>
      </c>
      <c r="R41" s="155"/>
      <c r="S41" s="155" t="s">
        <v>94</v>
      </c>
      <c r="T41" s="155" t="s">
        <v>95</v>
      </c>
      <c r="U41" s="155">
        <v>0</v>
      </c>
      <c r="V41" s="155">
        <f t="shared" si="20"/>
        <v>0</v>
      </c>
      <c r="W41" s="155"/>
      <c r="X41" s="155" t="s">
        <v>96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97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4">
        <v>31</v>
      </c>
      <c r="B42" s="173"/>
      <c r="C42" s="174" t="s">
        <v>129</v>
      </c>
      <c r="D42" s="175" t="s">
        <v>124</v>
      </c>
      <c r="E42" s="176">
        <v>31.5</v>
      </c>
      <c r="F42" s="165"/>
      <c r="G42" s="166">
        <f t="shared" si="14"/>
        <v>0</v>
      </c>
      <c r="H42" s="156"/>
      <c r="I42" s="155">
        <f t="shared" si="15"/>
        <v>0</v>
      </c>
      <c r="J42" s="156"/>
      <c r="K42" s="155">
        <f t="shared" si="16"/>
        <v>0</v>
      </c>
      <c r="L42" s="155">
        <v>21</v>
      </c>
      <c r="M42" s="155">
        <f t="shared" si="17"/>
        <v>0</v>
      </c>
      <c r="N42" s="155">
        <v>0</v>
      </c>
      <c r="O42" s="155">
        <f t="shared" si="18"/>
        <v>0</v>
      </c>
      <c r="P42" s="155">
        <v>0</v>
      </c>
      <c r="Q42" s="155">
        <f t="shared" si="19"/>
        <v>0</v>
      </c>
      <c r="R42" s="155"/>
      <c r="S42" s="155" t="s">
        <v>94</v>
      </c>
      <c r="T42" s="155" t="s">
        <v>95</v>
      </c>
      <c r="U42" s="155">
        <v>0</v>
      </c>
      <c r="V42" s="155">
        <f t="shared" si="20"/>
        <v>0</v>
      </c>
      <c r="W42" s="155"/>
      <c r="X42" s="155" t="s">
        <v>96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97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64">
        <v>32</v>
      </c>
      <c r="B43" s="173"/>
      <c r="C43" s="174" t="s">
        <v>196</v>
      </c>
      <c r="D43" s="175" t="s">
        <v>124</v>
      </c>
      <c r="E43" s="176">
        <v>31.5</v>
      </c>
      <c r="F43" s="165"/>
      <c r="G43" s="166">
        <f t="shared" si="14"/>
        <v>0</v>
      </c>
      <c r="H43" s="156"/>
      <c r="I43" s="155">
        <f t="shared" si="15"/>
        <v>0</v>
      </c>
      <c r="J43" s="156"/>
      <c r="K43" s="155">
        <f t="shared" si="16"/>
        <v>0</v>
      </c>
      <c r="L43" s="155">
        <v>21</v>
      </c>
      <c r="M43" s="155">
        <f t="shared" si="17"/>
        <v>0</v>
      </c>
      <c r="N43" s="155">
        <v>0</v>
      </c>
      <c r="O43" s="155">
        <f t="shared" si="18"/>
        <v>0</v>
      </c>
      <c r="P43" s="155">
        <v>0</v>
      </c>
      <c r="Q43" s="155">
        <f t="shared" si="19"/>
        <v>0</v>
      </c>
      <c r="R43" s="155"/>
      <c r="S43" s="155" t="s">
        <v>94</v>
      </c>
      <c r="T43" s="155" t="s">
        <v>95</v>
      </c>
      <c r="U43" s="155">
        <v>0</v>
      </c>
      <c r="V43" s="155">
        <f t="shared" si="20"/>
        <v>0</v>
      </c>
      <c r="W43" s="155"/>
      <c r="X43" s="155" t="s">
        <v>96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4">
        <v>33</v>
      </c>
      <c r="B44" s="173"/>
      <c r="C44" s="174" t="s">
        <v>130</v>
      </c>
      <c r="D44" s="175" t="s">
        <v>124</v>
      </c>
      <c r="E44" s="176">
        <v>42.6</v>
      </c>
      <c r="F44" s="165"/>
      <c r="G44" s="166">
        <f t="shared" si="14"/>
        <v>0</v>
      </c>
      <c r="H44" s="156"/>
      <c r="I44" s="155">
        <f t="shared" si="15"/>
        <v>0</v>
      </c>
      <c r="J44" s="156"/>
      <c r="K44" s="155">
        <f t="shared" si="16"/>
        <v>0</v>
      </c>
      <c r="L44" s="155">
        <v>21</v>
      </c>
      <c r="M44" s="155">
        <f t="shared" si="17"/>
        <v>0</v>
      </c>
      <c r="N44" s="155">
        <v>6.0000000000000002E-5</v>
      </c>
      <c r="O44" s="155">
        <f t="shared" si="18"/>
        <v>0</v>
      </c>
      <c r="P44" s="155">
        <v>0</v>
      </c>
      <c r="Q44" s="155">
        <f t="shared" si="19"/>
        <v>0</v>
      </c>
      <c r="R44" s="155" t="s">
        <v>121</v>
      </c>
      <c r="S44" s="155" t="s">
        <v>122</v>
      </c>
      <c r="T44" s="155" t="s">
        <v>95</v>
      </c>
      <c r="U44" s="155">
        <v>0</v>
      </c>
      <c r="V44" s="155">
        <f t="shared" si="20"/>
        <v>0</v>
      </c>
      <c r="W44" s="155"/>
      <c r="X44" s="155" t="s">
        <v>96</v>
      </c>
      <c r="Y44" s="148"/>
      <c r="Z44" s="148"/>
      <c r="AA44" s="177"/>
      <c r="AB44" s="177"/>
      <c r="AC44" s="148"/>
      <c r="AD44" s="148"/>
      <c r="AE44" s="148"/>
      <c r="AF44" s="148"/>
      <c r="AG44" s="148" t="s">
        <v>97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4">
        <v>34</v>
      </c>
      <c r="B45" s="173"/>
      <c r="C45" s="174" t="s">
        <v>131</v>
      </c>
      <c r="D45" s="175" t="s">
        <v>124</v>
      </c>
      <c r="E45" s="176">
        <v>220.5</v>
      </c>
      <c r="F45" s="165"/>
      <c r="G45" s="166">
        <f t="shared" si="14"/>
        <v>0</v>
      </c>
      <c r="H45" s="156"/>
      <c r="I45" s="155">
        <f t="shared" si="15"/>
        <v>0</v>
      </c>
      <c r="J45" s="156"/>
      <c r="K45" s="155">
        <f t="shared" si="16"/>
        <v>0</v>
      </c>
      <c r="L45" s="155">
        <v>21</v>
      </c>
      <c r="M45" s="155">
        <f t="shared" si="17"/>
        <v>0</v>
      </c>
      <c r="N45" s="155">
        <v>0</v>
      </c>
      <c r="O45" s="155">
        <f t="shared" si="18"/>
        <v>0</v>
      </c>
      <c r="P45" s="155">
        <v>0</v>
      </c>
      <c r="Q45" s="155">
        <f t="shared" si="19"/>
        <v>0</v>
      </c>
      <c r="R45" s="155"/>
      <c r="S45" s="155" t="s">
        <v>94</v>
      </c>
      <c r="T45" s="155" t="s">
        <v>95</v>
      </c>
      <c r="U45" s="155">
        <v>0</v>
      </c>
      <c r="V45" s="155">
        <f t="shared" si="20"/>
        <v>0</v>
      </c>
      <c r="W45" s="155"/>
      <c r="X45" s="155" t="s">
        <v>96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97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4">
        <v>35</v>
      </c>
      <c r="B46" s="173"/>
      <c r="C46" s="174" t="s">
        <v>132</v>
      </c>
      <c r="D46" s="175" t="s">
        <v>124</v>
      </c>
      <c r="E46" s="176">
        <v>31.5</v>
      </c>
      <c r="F46" s="165"/>
      <c r="G46" s="166">
        <f t="shared" si="14"/>
        <v>0</v>
      </c>
      <c r="H46" s="156"/>
      <c r="I46" s="155">
        <f t="shared" si="15"/>
        <v>0</v>
      </c>
      <c r="J46" s="156"/>
      <c r="K46" s="155">
        <f t="shared" si="16"/>
        <v>0</v>
      </c>
      <c r="L46" s="155">
        <v>21</v>
      </c>
      <c r="M46" s="155">
        <f t="shared" si="17"/>
        <v>0</v>
      </c>
      <c r="N46" s="155">
        <v>0</v>
      </c>
      <c r="O46" s="155">
        <f t="shared" si="18"/>
        <v>0</v>
      </c>
      <c r="P46" s="155">
        <v>0</v>
      </c>
      <c r="Q46" s="155">
        <f t="shared" si="19"/>
        <v>0</v>
      </c>
      <c r="R46" s="155"/>
      <c r="S46" s="155" t="s">
        <v>94</v>
      </c>
      <c r="T46" s="155" t="s">
        <v>95</v>
      </c>
      <c r="U46" s="155">
        <v>0</v>
      </c>
      <c r="V46" s="155">
        <f t="shared" si="20"/>
        <v>0</v>
      </c>
      <c r="W46" s="155"/>
      <c r="X46" s="155" t="s">
        <v>96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97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4">
        <v>36</v>
      </c>
      <c r="B47" s="173"/>
      <c r="C47" s="174" t="s">
        <v>133</v>
      </c>
      <c r="D47" s="175" t="s">
        <v>98</v>
      </c>
      <c r="E47" s="176">
        <v>441</v>
      </c>
      <c r="F47" s="165"/>
      <c r="G47" s="166">
        <f t="shared" si="14"/>
        <v>0</v>
      </c>
      <c r="H47" s="156"/>
      <c r="I47" s="155">
        <f t="shared" si="15"/>
        <v>0</v>
      </c>
      <c r="J47" s="156"/>
      <c r="K47" s="155">
        <f t="shared" si="16"/>
        <v>0</v>
      </c>
      <c r="L47" s="155">
        <v>21</v>
      </c>
      <c r="M47" s="155">
        <f t="shared" si="17"/>
        <v>0</v>
      </c>
      <c r="N47" s="155">
        <v>0</v>
      </c>
      <c r="O47" s="155">
        <f t="shared" si="18"/>
        <v>0</v>
      </c>
      <c r="P47" s="155">
        <v>0</v>
      </c>
      <c r="Q47" s="155">
        <f t="shared" si="19"/>
        <v>0</v>
      </c>
      <c r="R47" s="155"/>
      <c r="S47" s="155" t="s">
        <v>94</v>
      </c>
      <c r="T47" s="155" t="s">
        <v>95</v>
      </c>
      <c r="U47" s="155">
        <v>0</v>
      </c>
      <c r="V47" s="155">
        <f t="shared" si="20"/>
        <v>0</v>
      </c>
      <c r="W47" s="155"/>
      <c r="X47" s="155" t="s">
        <v>96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97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4">
        <v>37</v>
      </c>
      <c r="B48" s="173"/>
      <c r="C48" s="174" t="s">
        <v>134</v>
      </c>
      <c r="D48" s="175" t="s">
        <v>98</v>
      </c>
      <c r="E48" s="176">
        <v>63</v>
      </c>
      <c r="F48" s="165"/>
      <c r="G48" s="166">
        <f t="shared" si="14"/>
        <v>0</v>
      </c>
      <c r="H48" s="156"/>
      <c r="I48" s="155">
        <f t="shared" si="15"/>
        <v>0</v>
      </c>
      <c r="J48" s="156"/>
      <c r="K48" s="155">
        <f t="shared" si="16"/>
        <v>0</v>
      </c>
      <c r="L48" s="155">
        <v>21</v>
      </c>
      <c r="M48" s="155">
        <f t="shared" si="17"/>
        <v>0</v>
      </c>
      <c r="N48" s="155">
        <v>0</v>
      </c>
      <c r="O48" s="155">
        <f t="shared" si="18"/>
        <v>0</v>
      </c>
      <c r="P48" s="155">
        <v>0</v>
      </c>
      <c r="Q48" s="155">
        <f t="shared" si="19"/>
        <v>0</v>
      </c>
      <c r="R48" s="155"/>
      <c r="S48" s="155" t="s">
        <v>94</v>
      </c>
      <c r="T48" s="155" t="s">
        <v>95</v>
      </c>
      <c r="U48" s="155">
        <v>0</v>
      </c>
      <c r="V48" s="155">
        <f t="shared" si="20"/>
        <v>0</v>
      </c>
      <c r="W48" s="155"/>
      <c r="X48" s="155" t="s">
        <v>96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97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4">
        <v>38</v>
      </c>
      <c r="B49" s="173"/>
      <c r="C49" s="174" t="s">
        <v>135</v>
      </c>
      <c r="D49" s="175" t="s">
        <v>124</v>
      </c>
      <c r="E49" s="176">
        <v>138.6</v>
      </c>
      <c r="F49" s="165"/>
      <c r="G49" s="166">
        <f t="shared" si="14"/>
        <v>0</v>
      </c>
      <c r="H49" s="156"/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0</v>
      </c>
      <c r="O49" s="155">
        <f t="shared" si="18"/>
        <v>0</v>
      </c>
      <c r="P49" s="155">
        <v>0</v>
      </c>
      <c r="Q49" s="155">
        <f t="shared" si="19"/>
        <v>0</v>
      </c>
      <c r="R49" s="155"/>
      <c r="S49" s="155" t="s">
        <v>94</v>
      </c>
      <c r="T49" s="155" t="s">
        <v>95</v>
      </c>
      <c r="U49" s="155">
        <v>0</v>
      </c>
      <c r="V49" s="155">
        <f t="shared" si="20"/>
        <v>0</v>
      </c>
      <c r="W49" s="155"/>
      <c r="X49" s="155" t="s">
        <v>96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97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64">
        <v>39</v>
      </c>
      <c r="B50" s="173"/>
      <c r="C50" s="174" t="s">
        <v>136</v>
      </c>
      <c r="D50" s="175" t="s">
        <v>124</v>
      </c>
      <c r="E50" s="176">
        <v>75.599999999999994</v>
      </c>
      <c r="F50" s="165"/>
      <c r="G50" s="166">
        <f t="shared" si="14"/>
        <v>0</v>
      </c>
      <c r="H50" s="156"/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0</v>
      </c>
      <c r="O50" s="155">
        <f t="shared" si="18"/>
        <v>0</v>
      </c>
      <c r="P50" s="155">
        <v>0</v>
      </c>
      <c r="Q50" s="155">
        <f t="shared" si="19"/>
        <v>0</v>
      </c>
      <c r="R50" s="155"/>
      <c r="S50" s="155" t="s">
        <v>94</v>
      </c>
      <c r="T50" s="155" t="s">
        <v>95</v>
      </c>
      <c r="U50" s="155">
        <v>0</v>
      </c>
      <c r="V50" s="155">
        <f t="shared" si="20"/>
        <v>0</v>
      </c>
      <c r="W50" s="155"/>
      <c r="X50" s="155" t="s">
        <v>96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97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4">
        <v>40</v>
      </c>
      <c r="B51" s="173"/>
      <c r="C51" s="174" t="s">
        <v>137</v>
      </c>
      <c r="D51" s="175" t="s">
        <v>98</v>
      </c>
      <c r="E51" s="176">
        <v>157.5</v>
      </c>
      <c r="F51" s="165"/>
      <c r="G51" s="166">
        <f t="shared" si="14"/>
        <v>0</v>
      </c>
      <c r="H51" s="156"/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0</v>
      </c>
      <c r="O51" s="155">
        <f t="shared" si="18"/>
        <v>0</v>
      </c>
      <c r="P51" s="155">
        <v>0</v>
      </c>
      <c r="Q51" s="155">
        <f t="shared" si="19"/>
        <v>0</v>
      </c>
      <c r="R51" s="155"/>
      <c r="S51" s="155" t="s">
        <v>94</v>
      </c>
      <c r="T51" s="155" t="s">
        <v>95</v>
      </c>
      <c r="U51" s="155">
        <v>0</v>
      </c>
      <c r="V51" s="155">
        <f t="shared" si="20"/>
        <v>0</v>
      </c>
      <c r="W51" s="155"/>
      <c r="X51" s="155" t="s">
        <v>96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97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4">
        <v>41</v>
      </c>
      <c r="B52" s="173"/>
      <c r="C52" s="174" t="s">
        <v>138</v>
      </c>
      <c r="D52" s="175" t="s">
        <v>124</v>
      </c>
      <c r="E52" s="176">
        <v>37.799999999999997</v>
      </c>
      <c r="F52" s="165"/>
      <c r="G52" s="166">
        <f t="shared" si="14"/>
        <v>0</v>
      </c>
      <c r="H52" s="156"/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0</v>
      </c>
      <c r="O52" s="155">
        <f t="shared" si="18"/>
        <v>0</v>
      </c>
      <c r="P52" s="155">
        <v>0</v>
      </c>
      <c r="Q52" s="155">
        <f t="shared" si="19"/>
        <v>0</v>
      </c>
      <c r="R52" s="155"/>
      <c r="S52" s="155" t="s">
        <v>94</v>
      </c>
      <c r="T52" s="155" t="s">
        <v>95</v>
      </c>
      <c r="U52" s="155">
        <v>0</v>
      </c>
      <c r="V52" s="155">
        <f t="shared" si="20"/>
        <v>0</v>
      </c>
      <c r="W52" s="155"/>
      <c r="X52" s="155" t="s">
        <v>96</v>
      </c>
      <c r="Y52" s="172"/>
      <c r="Z52" s="148"/>
      <c r="AA52" s="148"/>
      <c r="AB52" s="148"/>
      <c r="AC52" s="148"/>
      <c r="AD52" s="148"/>
      <c r="AE52" s="148"/>
      <c r="AF52" s="148"/>
      <c r="AG52" s="148" t="s">
        <v>97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4">
        <v>42</v>
      </c>
      <c r="B53" s="173"/>
      <c r="C53" s="174" t="s">
        <v>139</v>
      </c>
      <c r="D53" s="175" t="s">
        <v>124</v>
      </c>
      <c r="E53" s="176">
        <v>37.799999999999997</v>
      </c>
      <c r="F53" s="165"/>
      <c r="G53" s="166">
        <f t="shared" si="14"/>
        <v>0</v>
      </c>
      <c r="H53" s="156"/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94</v>
      </c>
      <c r="T53" s="155" t="s">
        <v>95</v>
      </c>
      <c r="U53" s="155">
        <v>0</v>
      </c>
      <c r="V53" s="155">
        <f t="shared" si="20"/>
        <v>0</v>
      </c>
      <c r="W53" s="155"/>
      <c r="X53" s="155" t="s">
        <v>96</v>
      </c>
      <c r="Y53" s="172"/>
      <c r="Z53" s="148"/>
      <c r="AA53" s="148"/>
      <c r="AB53" s="148"/>
      <c r="AC53" s="148"/>
      <c r="AD53" s="148"/>
      <c r="AE53" s="148"/>
      <c r="AF53" s="148"/>
      <c r="AG53" s="148" t="s">
        <v>97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4">
        <v>43</v>
      </c>
      <c r="B54" s="173"/>
      <c r="C54" s="174" t="s">
        <v>140</v>
      </c>
      <c r="D54" s="175" t="s">
        <v>124</v>
      </c>
      <c r="E54" s="176">
        <v>37.799999999999997</v>
      </c>
      <c r="F54" s="165"/>
      <c r="G54" s="166">
        <f t="shared" si="14"/>
        <v>0</v>
      </c>
      <c r="H54" s="156"/>
      <c r="I54" s="155">
        <f t="shared" si="15"/>
        <v>0</v>
      </c>
      <c r="J54" s="156"/>
      <c r="K54" s="155">
        <f t="shared" si="16"/>
        <v>0</v>
      </c>
      <c r="L54" s="155">
        <v>21</v>
      </c>
      <c r="M54" s="155">
        <f t="shared" si="17"/>
        <v>0</v>
      </c>
      <c r="N54" s="155">
        <v>0</v>
      </c>
      <c r="O54" s="155">
        <f t="shared" si="18"/>
        <v>0</v>
      </c>
      <c r="P54" s="155">
        <v>0</v>
      </c>
      <c r="Q54" s="155">
        <f t="shared" si="19"/>
        <v>0</v>
      </c>
      <c r="R54" s="155"/>
      <c r="S54" s="155" t="s">
        <v>94</v>
      </c>
      <c r="T54" s="155" t="s">
        <v>95</v>
      </c>
      <c r="U54" s="155">
        <v>0</v>
      </c>
      <c r="V54" s="155">
        <f t="shared" si="20"/>
        <v>0</v>
      </c>
      <c r="W54" s="155"/>
      <c r="X54" s="155" t="s">
        <v>96</v>
      </c>
      <c r="Y54" s="172"/>
      <c r="Z54" s="148"/>
      <c r="AA54" s="148"/>
      <c r="AB54" s="148"/>
      <c r="AC54" s="148"/>
      <c r="AD54" s="148"/>
      <c r="AE54" s="148"/>
      <c r="AF54" s="148"/>
      <c r="AG54" s="148" t="s">
        <v>97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4">
        <v>44</v>
      </c>
      <c r="B55" s="173"/>
      <c r="C55" s="174" t="s">
        <v>141</v>
      </c>
      <c r="D55" s="175" t="s">
        <v>98</v>
      </c>
      <c r="E55" s="176">
        <v>75.599999999999994</v>
      </c>
      <c r="F55" s="165"/>
      <c r="G55" s="166">
        <f t="shared" si="14"/>
        <v>0</v>
      </c>
      <c r="H55" s="156"/>
      <c r="I55" s="155">
        <f t="shared" si="15"/>
        <v>0</v>
      </c>
      <c r="J55" s="156"/>
      <c r="K55" s="155">
        <f t="shared" si="16"/>
        <v>0</v>
      </c>
      <c r="L55" s="155">
        <v>21</v>
      </c>
      <c r="M55" s="155">
        <f t="shared" si="17"/>
        <v>0</v>
      </c>
      <c r="N55" s="155">
        <v>0</v>
      </c>
      <c r="O55" s="155">
        <f t="shared" si="18"/>
        <v>0</v>
      </c>
      <c r="P55" s="155">
        <v>0</v>
      </c>
      <c r="Q55" s="155">
        <f t="shared" si="19"/>
        <v>0</v>
      </c>
      <c r="R55" s="155"/>
      <c r="S55" s="155" t="s">
        <v>94</v>
      </c>
      <c r="T55" s="155" t="s">
        <v>95</v>
      </c>
      <c r="U55" s="155">
        <v>0</v>
      </c>
      <c r="V55" s="155">
        <f t="shared" si="20"/>
        <v>0</v>
      </c>
      <c r="W55" s="155"/>
      <c r="X55" s="155" t="s">
        <v>96</v>
      </c>
      <c r="Y55" s="172"/>
      <c r="Z55" s="148"/>
      <c r="AA55" s="148"/>
      <c r="AB55" s="148"/>
      <c r="AC55" s="148"/>
      <c r="AD55" s="148"/>
      <c r="AE55" s="148"/>
      <c r="AF55" s="148"/>
      <c r="AG55" s="148" t="s">
        <v>97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4">
        <v>45</v>
      </c>
      <c r="B56" s="173"/>
      <c r="C56" s="174" t="s">
        <v>142</v>
      </c>
      <c r="D56" s="175" t="s">
        <v>143</v>
      </c>
      <c r="E56" s="176">
        <v>0.63</v>
      </c>
      <c r="F56" s="165"/>
      <c r="G56" s="166">
        <f t="shared" si="14"/>
        <v>0</v>
      </c>
      <c r="H56" s="156"/>
      <c r="I56" s="155">
        <f t="shared" si="15"/>
        <v>0</v>
      </c>
      <c r="J56" s="156"/>
      <c r="K56" s="155">
        <f t="shared" si="16"/>
        <v>0</v>
      </c>
      <c r="L56" s="155">
        <v>21</v>
      </c>
      <c r="M56" s="155">
        <f t="shared" si="17"/>
        <v>0</v>
      </c>
      <c r="N56" s="155">
        <v>0</v>
      </c>
      <c r="O56" s="155">
        <f t="shared" si="18"/>
        <v>0</v>
      </c>
      <c r="P56" s="155">
        <v>0</v>
      </c>
      <c r="Q56" s="155">
        <f t="shared" si="19"/>
        <v>0</v>
      </c>
      <c r="R56" s="155"/>
      <c r="S56" s="155" t="s">
        <v>94</v>
      </c>
      <c r="T56" s="155" t="s">
        <v>95</v>
      </c>
      <c r="U56" s="155">
        <v>0</v>
      </c>
      <c r="V56" s="155">
        <f t="shared" si="20"/>
        <v>0</v>
      </c>
      <c r="W56" s="155"/>
      <c r="X56" s="155" t="s">
        <v>96</v>
      </c>
      <c r="Y56" s="172"/>
      <c r="Z56" s="148"/>
      <c r="AA56" s="148"/>
      <c r="AB56" s="148"/>
      <c r="AC56" s="148"/>
      <c r="AD56" s="148"/>
      <c r="AE56" s="148"/>
      <c r="AF56" s="148"/>
      <c r="AG56" s="148" t="s">
        <v>97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4">
        <v>46</v>
      </c>
      <c r="B57" s="173"/>
      <c r="C57" s="174" t="s">
        <v>144</v>
      </c>
      <c r="D57" s="175" t="s">
        <v>124</v>
      </c>
      <c r="E57" s="176">
        <v>12.6</v>
      </c>
      <c r="F57" s="165"/>
      <c r="G57" s="166">
        <f t="shared" si="14"/>
        <v>0</v>
      </c>
      <c r="H57" s="156"/>
      <c r="I57" s="155">
        <f t="shared" si="15"/>
        <v>0</v>
      </c>
      <c r="J57" s="156"/>
      <c r="K57" s="155">
        <f t="shared" si="16"/>
        <v>0</v>
      </c>
      <c r="L57" s="155">
        <v>21</v>
      </c>
      <c r="M57" s="155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5"/>
      <c r="S57" s="155" t="s">
        <v>94</v>
      </c>
      <c r="T57" s="155" t="s">
        <v>95</v>
      </c>
      <c r="U57" s="155">
        <v>0</v>
      </c>
      <c r="V57" s="155">
        <f t="shared" si="20"/>
        <v>0</v>
      </c>
      <c r="W57" s="155"/>
      <c r="X57" s="155" t="s">
        <v>96</v>
      </c>
      <c r="Y57" s="172"/>
      <c r="Z57" s="148"/>
      <c r="AA57" s="148"/>
      <c r="AB57" s="148"/>
      <c r="AC57" s="148"/>
      <c r="AD57" s="148"/>
      <c r="AE57" s="148"/>
      <c r="AF57" s="148"/>
      <c r="AG57" s="148" t="s">
        <v>97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4">
        <v>47</v>
      </c>
      <c r="B58" s="173"/>
      <c r="C58" s="174" t="s">
        <v>145</v>
      </c>
      <c r="D58" s="175" t="s">
        <v>98</v>
      </c>
      <c r="E58" s="176">
        <v>26.46</v>
      </c>
      <c r="F58" s="165"/>
      <c r="G58" s="166">
        <f t="shared" si="14"/>
        <v>0</v>
      </c>
      <c r="H58" s="156"/>
      <c r="I58" s="155">
        <f t="shared" si="15"/>
        <v>0</v>
      </c>
      <c r="J58" s="156"/>
      <c r="K58" s="155">
        <f t="shared" si="16"/>
        <v>0</v>
      </c>
      <c r="L58" s="155">
        <v>21</v>
      </c>
      <c r="M58" s="155">
        <f t="shared" si="17"/>
        <v>0</v>
      </c>
      <c r="N58" s="155">
        <v>0</v>
      </c>
      <c r="O58" s="155">
        <f t="shared" si="18"/>
        <v>0</v>
      </c>
      <c r="P58" s="155">
        <v>0</v>
      </c>
      <c r="Q58" s="155">
        <f t="shared" si="19"/>
        <v>0</v>
      </c>
      <c r="R58" s="155"/>
      <c r="S58" s="155" t="s">
        <v>94</v>
      </c>
      <c r="T58" s="155" t="s">
        <v>95</v>
      </c>
      <c r="U58" s="155">
        <v>0</v>
      </c>
      <c r="V58" s="155">
        <f t="shared" si="20"/>
        <v>0</v>
      </c>
      <c r="W58" s="155"/>
      <c r="X58" s="155" t="s">
        <v>96</v>
      </c>
      <c r="Y58" s="172"/>
      <c r="Z58" s="148"/>
      <c r="AA58" s="148"/>
      <c r="AB58" s="148"/>
      <c r="AC58" s="148"/>
      <c r="AD58" s="148"/>
      <c r="AE58" s="148"/>
      <c r="AF58" s="148"/>
      <c r="AG58" s="148" t="s">
        <v>97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4">
        <v>48</v>
      </c>
      <c r="B59" s="173"/>
      <c r="C59" s="174" t="s">
        <v>146</v>
      </c>
      <c r="D59" s="175" t="s">
        <v>98</v>
      </c>
      <c r="E59" s="176">
        <v>34.65</v>
      </c>
      <c r="F59" s="165"/>
      <c r="G59" s="166">
        <f t="shared" si="14"/>
        <v>0</v>
      </c>
      <c r="H59" s="156"/>
      <c r="I59" s="155">
        <f t="shared" si="15"/>
        <v>0</v>
      </c>
      <c r="J59" s="156"/>
      <c r="K59" s="155">
        <f t="shared" si="16"/>
        <v>0</v>
      </c>
      <c r="L59" s="155">
        <v>21</v>
      </c>
      <c r="M59" s="155">
        <f t="shared" si="17"/>
        <v>0</v>
      </c>
      <c r="N59" s="155">
        <v>0</v>
      </c>
      <c r="O59" s="155">
        <f t="shared" si="18"/>
        <v>0</v>
      </c>
      <c r="P59" s="155">
        <v>0</v>
      </c>
      <c r="Q59" s="155">
        <f t="shared" si="19"/>
        <v>0</v>
      </c>
      <c r="R59" s="155"/>
      <c r="S59" s="155" t="s">
        <v>94</v>
      </c>
      <c r="T59" s="155" t="s">
        <v>99</v>
      </c>
      <c r="U59" s="155">
        <v>0</v>
      </c>
      <c r="V59" s="155">
        <f t="shared" si="20"/>
        <v>0</v>
      </c>
      <c r="W59" s="155"/>
      <c r="X59" s="155" t="s">
        <v>96</v>
      </c>
      <c r="Y59" s="172"/>
      <c r="Z59" s="148"/>
      <c r="AA59" s="148"/>
      <c r="AB59" s="148"/>
      <c r="AC59" s="148"/>
      <c r="AD59" s="148"/>
      <c r="AE59" s="148"/>
      <c r="AF59" s="148"/>
      <c r="AG59" s="148" t="s">
        <v>97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4">
        <v>49</v>
      </c>
      <c r="B60" s="173"/>
      <c r="C60" s="174" t="s">
        <v>147</v>
      </c>
      <c r="D60" s="175" t="s">
        <v>98</v>
      </c>
      <c r="E60" s="176">
        <v>44.1</v>
      </c>
      <c r="F60" s="165"/>
      <c r="G60" s="166">
        <f t="shared" si="14"/>
        <v>0</v>
      </c>
      <c r="H60" s="156"/>
      <c r="I60" s="155">
        <f t="shared" si="15"/>
        <v>0</v>
      </c>
      <c r="J60" s="156"/>
      <c r="K60" s="155">
        <f t="shared" si="16"/>
        <v>0</v>
      </c>
      <c r="L60" s="155">
        <v>21</v>
      </c>
      <c r="M60" s="155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5"/>
      <c r="S60" s="155" t="s">
        <v>94</v>
      </c>
      <c r="T60" s="155" t="s">
        <v>95</v>
      </c>
      <c r="U60" s="155">
        <v>0</v>
      </c>
      <c r="V60" s="155">
        <f t="shared" si="20"/>
        <v>0</v>
      </c>
      <c r="W60" s="155"/>
      <c r="X60" s="155" t="s">
        <v>96</v>
      </c>
      <c r="Y60" s="172"/>
      <c r="Z60" s="148"/>
      <c r="AA60" s="148"/>
      <c r="AB60" s="148"/>
      <c r="AC60" s="148"/>
      <c r="AD60" s="148"/>
      <c r="AE60" s="148"/>
      <c r="AF60" s="148"/>
      <c r="AG60" s="148" t="s">
        <v>97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4">
        <v>50</v>
      </c>
      <c r="B61" s="173"/>
      <c r="C61" s="174" t="s">
        <v>148</v>
      </c>
      <c r="D61" s="175" t="s">
        <v>98</v>
      </c>
      <c r="E61" s="176">
        <v>7.5600000000000005</v>
      </c>
      <c r="F61" s="165"/>
      <c r="G61" s="166">
        <f t="shared" si="14"/>
        <v>0</v>
      </c>
      <c r="H61" s="156"/>
      <c r="I61" s="155">
        <f t="shared" si="15"/>
        <v>0</v>
      </c>
      <c r="J61" s="156"/>
      <c r="K61" s="155">
        <f t="shared" si="16"/>
        <v>0</v>
      </c>
      <c r="L61" s="155">
        <v>21</v>
      </c>
      <c r="M61" s="155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5"/>
      <c r="S61" s="155" t="s">
        <v>94</v>
      </c>
      <c r="T61" s="155" t="s">
        <v>95</v>
      </c>
      <c r="U61" s="155">
        <v>0</v>
      </c>
      <c r="V61" s="155">
        <f t="shared" si="20"/>
        <v>0</v>
      </c>
      <c r="W61" s="155"/>
      <c r="X61" s="155" t="s">
        <v>96</v>
      </c>
      <c r="Y61" s="172"/>
      <c r="Z61" s="148"/>
      <c r="AA61" s="148"/>
      <c r="AB61" s="148"/>
      <c r="AC61" s="148"/>
      <c r="AD61" s="148"/>
      <c r="AE61" s="148"/>
      <c r="AF61" s="148"/>
      <c r="AG61" s="148" t="s">
        <v>97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64">
        <v>51</v>
      </c>
      <c r="B62" s="173"/>
      <c r="C62" s="174" t="s">
        <v>149</v>
      </c>
      <c r="D62" s="175" t="s">
        <v>150</v>
      </c>
      <c r="E62" s="176">
        <v>1</v>
      </c>
      <c r="F62" s="165"/>
      <c r="G62" s="166">
        <f t="shared" si="14"/>
        <v>0</v>
      </c>
      <c r="H62" s="156"/>
      <c r="I62" s="155">
        <f t="shared" si="15"/>
        <v>0</v>
      </c>
      <c r="J62" s="156"/>
      <c r="K62" s="155">
        <f t="shared" si="16"/>
        <v>0</v>
      </c>
      <c r="L62" s="155">
        <v>21</v>
      </c>
      <c r="M62" s="155">
        <f t="shared" si="17"/>
        <v>0</v>
      </c>
      <c r="N62" s="155">
        <v>0</v>
      </c>
      <c r="O62" s="155">
        <f t="shared" si="18"/>
        <v>0</v>
      </c>
      <c r="P62" s="155">
        <v>0</v>
      </c>
      <c r="Q62" s="155">
        <f t="shared" si="19"/>
        <v>0</v>
      </c>
      <c r="R62" s="155"/>
      <c r="S62" s="155" t="s">
        <v>94</v>
      </c>
      <c r="T62" s="155" t="s">
        <v>95</v>
      </c>
      <c r="U62" s="155">
        <v>0</v>
      </c>
      <c r="V62" s="155">
        <f t="shared" si="20"/>
        <v>0</v>
      </c>
      <c r="W62" s="155"/>
      <c r="X62" s="155" t="s">
        <v>151</v>
      </c>
      <c r="Y62" s="172"/>
      <c r="Z62" s="148"/>
      <c r="AA62" s="148"/>
      <c r="AB62" s="148"/>
      <c r="AC62" s="148"/>
      <c r="AD62" s="148"/>
      <c r="AE62" s="148"/>
      <c r="AF62" s="148"/>
      <c r="AG62" s="148" t="s">
        <v>152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58" t="s">
        <v>90</v>
      </c>
      <c r="B63" s="159" t="s">
        <v>61</v>
      </c>
      <c r="C63" s="168" t="s">
        <v>62</v>
      </c>
      <c r="D63" s="160"/>
      <c r="E63" s="161"/>
      <c r="F63" s="162"/>
      <c r="G63" s="163">
        <f>SUMIF(AG64:AG95,"&lt;&gt;NOR",G64:G95)</f>
        <v>0</v>
      </c>
      <c r="H63" s="157"/>
      <c r="I63" s="157">
        <f>SUM(I64:I95)</f>
        <v>0</v>
      </c>
      <c r="J63" s="157"/>
      <c r="K63" s="157">
        <f>SUM(K64:K95)</f>
        <v>0</v>
      </c>
      <c r="L63" s="157"/>
      <c r="M63" s="157">
        <f>SUM(M64:M95)</f>
        <v>0</v>
      </c>
      <c r="N63" s="157"/>
      <c r="O63" s="157">
        <f>SUM(O64:O95)</f>
        <v>0</v>
      </c>
      <c r="P63" s="157"/>
      <c r="Q63" s="157">
        <f>SUM(Q64:Q95)</f>
        <v>0</v>
      </c>
      <c r="R63" s="157"/>
      <c r="S63" s="157"/>
      <c r="T63" s="157"/>
      <c r="U63" s="157"/>
      <c r="V63" s="157">
        <f>SUM(V64:V95)</f>
        <v>146.61999999999998</v>
      </c>
      <c r="W63" s="157"/>
      <c r="X63" s="157"/>
      <c r="Z63" s="148"/>
      <c r="AA63" s="148"/>
      <c r="AG63" t="s">
        <v>91</v>
      </c>
    </row>
    <row r="64" spans="1:60" outlineLevel="1" x14ac:dyDescent="0.2">
      <c r="A64" s="164">
        <v>52</v>
      </c>
      <c r="B64" s="173"/>
      <c r="C64" s="174" t="s">
        <v>155</v>
      </c>
      <c r="D64" s="175" t="s">
        <v>93</v>
      </c>
      <c r="E64" s="176">
        <v>1.26</v>
      </c>
      <c r="F64" s="165"/>
      <c r="G64" s="166">
        <f t="shared" ref="G64:G95" si="28">ROUND(E64*F64,2)</f>
        <v>0</v>
      </c>
      <c r="H64" s="156"/>
      <c r="I64" s="155">
        <f t="shared" ref="I64:I95" si="29">ROUND(E64*H64,2)</f>
        <v>0</v>
      </c>
      <c r="J64" s="156"/>
      <c r="K64" s="155">
        <f t="shared" ref="K64:K95" si="30">ROUND(E64*J64,2)</f>
        <v>0</v>
      </c>
      <c r="L64" s="155">
        <v>21</v>
      </c>
      <c r="M64" s="155">
        <f t="shared" ref="M64:M95" si="31">G64*(1+L64/100)</f>
        <v>0</v>
      </c>
      <c r="N64" s="155">
        <v>0</v>
      </c>
      <c r="O64" s="155">
        <f t="shared" ref="O64:O95" si="32">ROUND(E64*N64,2)</f>
        <v>0</v>
      </c>
      <c r="P64" s="155">
        <v>0</v>
      </c>
      <c r="Q64" s="155">
        <f t="shared" ref="Q64:Q95" si="33">ROUND(E64*P64,2)</f>
        <v>0</v>
      </c>
      <c r="R64" s="155"/>
      <c r="S64" s="155" t="s">
        <v>94</v>
      </c>
      <c r="T64" s="155" t="s">
        <v>95</v>
      </c>
      <c r="U64" s="155">
        <v>0.5</v>
      </c>
      <c r="V64" s="155">
        <f t="shared" ref="V64:V95" si="34">ROUND(E64*U64,2)</f>
        <v>0.63</v>
      </c>
      <c r="W64" s="155"/>
      <c r="X64" s="155" t="s">
        <v>153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154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4">
        <v>53</v>
      </c>
      <c r="B65" s="173"/>
      <c r="C65" s="174" t="s">
        <v>156</v>
      </c>
      <c r="D65" s="175" t="s">
        <v>93</v>
      </c>
      <c r="E65" s="176">
        <v>5.04</v>
      </c>
      <c r="F65" s="165"/>
      <c r="G65" s="166">
        <f t="shared" si="28"/>
        <v>0</v>
      </c>
      <c r="H65" s="156"/>
      <c r="I65" s="155">
        <f t="shared" si="29"/>
        <v>0</v>
      </c>
      <c r="J65" s="156"/>
      <c r="K65" s="155">
        <f t="shared" si="30"/>
        <v>0</v>
      </c>
      <c r="L65" s="155">
        <v>21</v>
      </c>
      <c r="M65" s="155">
        <f t="shared" si="31"/>
        <v>0</v>
      </c>
      <c r="N65" s="155">
        <v>0</v>
      </c>
      <c r="O65" s="155">
        <f t="shared" si="32"/>
        <v>0</v>
      </c>
      <c r="P65" s="155">
        <v>0</v>
      </c>
      <c r="Q65" s="155">
        <f t="shared" si="33"/>
        <v>0</v>
      </c>
      <c r="R65" s="155"/>
      <c r="S65" s="155" t="s">
        <v>94</v>
      </c>
      <c r="T65" s="155" t="s">
        <v>95</v>
      </c>
      <c r="U65" s="155">
        <v>0.5</v>
      </c>
      <c r="V65" s="155">
        <f t="shared" si="34"/>
        <v>2.52</v>
      </c>
      <c r="W65" s="155"/>
      <c r="X65" s="155" t="s">
        <v>153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154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4">
        <v>54</v>
      </c>
      <c r="B66" s="173"/>
      <c r="C66" s="174" t="s">
        <v>157</v>
      </c>
      <c r="D66" s="175" t="s">
        <v>93</v>
      </c>
      <c r="E66" s="176">
        <v>11.34</v>
      </c>
      <c r="F66" s="165"/>
      <c r="G66" s="166">
        <f t="shared" si="28"/>
        <v>0</v>
      </c>
      <c r="H66" s="156"/>
      <c r="I66" s="155">
        <f t="shared" si="29"/>
        <v>0</v>
      </c>
      <c r="J66" s="156"/>
      <c r="K66" s="155">
        <f t="shared" si="30"/>
        <v>0</v>
      </c>
      <c r="L66" s="155">
        <v>21</v>
      </c>
      <c r="M66" s="155">
        <f t="shared" si="31"/>
        <v>0</v>
      </c>
      <c r="N66" s="155">
        <v>0</v>
      </c>
      <c r="O66" s="155">
        <f t="shared" si="32"/>
        <v>0</v>
      </c>
      <c r="P66" s="155">
        <v>0</v>
      </c>
      <c r="Q66" s="155">
        <f t="shared" si="33"/>
        <v>0</v>
      </c>
      <c r="R66" s="155"/>
      <c r="S66" s="155" t="s">
        <v>94</v>
      </c>
      <c r="T66" s="155" t="s">
        <v>99</v>
      </c>
      <c r="U66" s="155">
        <v>1</v>
      </c>
      <c r="V66" s="155">
        <f t="shared" si="34"/>
        <v>11.34</v>
      </c>
      <c r="W66" s="155"/>
      <c r="X66" s="155" t="s">
        <v>153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154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4">
        <v>55</v>
      </c>
      <c r="B67" s="173"/>
      <c r="C67" s="174" t="s">
        <v>158</v>
      </c>
      <c r="D67" s="175" t="s">
        <v>93</v>
      </c>
      <c r="E67" s="176">
        <v>1.26</v>
      </c>
      <c r="F67" s="165"/>
      <c r="G67" s="166">
        <f t="shared" si="28"/>
        <v>0</v>
      </c>
      <c r="H67" s="156"/>
      <c r="I67" s="155">
        <f t="shared" si="29"/>
        <v>0</v>
      </c>
      <c r="J67" s="156"/>
      <c r="K67" s="155">
        <f t="shared" si="30"/>
        <v>0</v>
      </c>
      <c r="L67" s="155">
        <v>21</v>
      </c>
      <c r="M67" s="155">
        <f t="shared" si="31"/>
        <v>0</v>
      </c>
      <c r="N67" s="155">
        <v>0</v>
      </c>
      <c r="O67" s="155">
        <f t="shared" si="32"/>
        <v>0</v>
      </c>
      <c r="P67" s="155">
        <v>0</v>
      </c>
      <c r="Q67" s="155">
        <f t="shared" si="33"/>
        <v>0</v>
      </c>
      <c r="R67" s="155"/>
      <c r="S67" s="155" t="s">
        <v>94</v>
      </c>
      <c r="T67" s="155" t="s">
        <v>99</v>
      </c>
      <c r="U67" s="155">
        <v>0.8</v>
      </c>
      <c r="V67" s="155">
        <f t="shared" si="34"/>
        <v>1.01</v>
      </c>
      <c r="W67" s="155"/>
      <c r="X67" s="155" t="s">
        <v>153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154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4">
        <v>56</v>
      </c>
      <c r="B68" s="173"/>
      <c r="C68" s="174" t="s">
        <v>159</v>
      </c>
      <c r="D68" s="175" t="s">
        <v>98</v>
      </c>
      <c r="E68" s="176">
        <v>2.52</v>
      </c>
      <c r="F68" s="165"/>
      <c r="G68" s="166">
        <f t="shared" si="28"/>
        <v>0</v>
      </c>
      <c r="H68" s="156"/>
      <c r="I68" s="155">
        <f t="shared" si="29"/>
        <v>0</v>
      </c>
      <c r="J68" s="156"/>
      <c r="K68" s="155">
        <f t="shared" si="30"/>
        <v>0</v>
      </c>
      <c r="L68" s="155">
        <v>21</v>
      </c>
      <c r="M68" s="155">
        <f t="shared" si="31"/>
        <v>0</v>
      </c>
      <c r="N68" s="155">
        <v>0</v>
      </c>
      <c r="O68" s="155">
        <f t="shared" si="32"/>
        <v>0</v>
      </c>
      <c r="P68" s="155">
        <v>0</v>
      </c>
      <c r="Q68" s="155">
        <f t="shared" si="33"/>
        <v>0</v>
      </c>
      <c r="R68" s="155"/>
      <c r="S68" s="155" t="s">
        <v>94</v>
      </c>
      <c r="T68" s="155" t="s">
        <v>95</v>
      </c>
      <c r="U68" s="155">
        <v>0.60499999999999998</v>
      </c>
      <c r="V68" s="155">
        <f t="shared" si="34"/>
        <v>1.52</v>
      </c>
      <c r="W68" s="155"/>
      <c r="X68" s="155" t="s">
        <v>153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4">
        <v>57</v>
      </c>
      <c r="B69" s="173"/>
      <c r="C69" s="174" t="s">
        <v>160</v>
      </c>
      <c r="D69" s="175" t="s">
        <v>98</v>
      </c>
      <c r="E69" s="176">
        <v>4.41</v>
      </c>
      <c r="F69" s="165"/>
      <c r="G69" s="166">
        <f t="shared" si="28"/>
        <v>0</v>
      </c>
      <c r="H69" s="156"/>
      <c r="I69" s="155">
        <f t="shared" si="29"/>
        <v>0</v>
      </c>
      <c r="J69" s="156"/>
      <c r="K69" s="155">
        <f t="shared" si="30"/>
        <v>0</v>
      </c>
      <c r="L69" s="155">
        <v>21</v>
      </c>
      <c r="M69" s="155">
        <f t="shared" si="31"/>
        <v>0</v>
      </c>
      <c r="N69" s="155">
        <v>0</v>
      </c>
      <c r="O69" s="155">
        <f t="shared" si="32"/>
        <v>0</v>
      </c>
      <c r="P69" s="155">
        <v>0</v>
      </c>
      <c r="Q69" s="155">
        <f t="shared" si="33"/>
        <v>0</v>
      </c>
      <c r="R69" s="155"/>
      <c r="S69" s="155" t="s">
        <v>94</v>
      </c>
      <c r="T69" s="155" t="s">
        <v>95</v>
      </c>
      <c r="U69" s="155">
        <v>0.60499999999999998</v>
      </c>
      <c r="V69" s="155">
        <f t="shared" si="34"/>
        <v>2.67</v>
      </c>
      <c r="W69" s="155"/>
      <c r="X69" s="155" t="s">
        <v>153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154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4">
        <v>58</v>
      </c>
      <c r="B70" s="173"/>
      <c r="C70" s="174" t="s">
        <v>161</v>
      </c>
      <c r="D70" s="175" t="s">
        <v>98</v>
      </c>
      <c r="E70" s="176">
        <v>0.63</v>
      </c>
      <c r="F70" s="165"/>
      <c r="G70" s="166">
        <f t="shared" si="28"/>
        <v>0</v>
      </c>
      <c r="H70" s="156"/>
      <c r="I70" s="155">
        <f t="shared" si="29"/>
        <v>0</v>
      </c>
      <c r="J70" s="156"/>
      <c r="K70" s="155">
        <f t="shared" si="30"/>
        <v>0</v>
      </c>
      <c r="L70" s="155">
        <v>21</v>
      </c>
      <c r="M70" s="155">
        <f t="shared" si="31"/>
        <v>0</v>
      </c>
      <c r="N70" s="155">
        <v>0</v>
      </c>
      <c r="O70" s="155">
        <f t="shared" si="32"/>
        <v>0</v>
      </c>
      <c r="P70" s="155">
        <v>0</v>
      </c>
      <c r="Q70" s="155">
        <f t="shared" si="33"/>
        <v>0</v>
      </c>
      <c r="R70" s="155"/>
      <c r="S70" s="155" t="s">
        <v>94</v>
      </c>
      <c r="T70" s="155" t="s">
        <v>95</v>
      </c>
      <c r="U70" s="155">
        <v>0.75700000000000001</v>
      </c>
      <c r="V70" s="155">
        <f t="shared" si="34"/>
        <v>0.48</v>
      </c>
      <c r="W70" s="155"/>
      <c r="X70" s="155" t="s">
        <v>153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154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4">
        <v>59</v>
      </c>
      <c r="B71" s="173"/>
      <c r="C71" s="174" t="s">
        <v>162</v>
      </c>
      <c r="D71" s="175" t="s">
        <v>98</v>
      </c>
      <c r="E71" s="176">
        <v>0.63</v>
      </c>
      <c r="F71" s="165"/>
      <c r="G71" s="166">
        <f t="shared" si="28"/>
        <v>0</v>
      </c>
      <c r="H71" s="156"/>
      <c r="I71" s="155">
        <f t="shared" si="29"/>
        <v>0</v>
      </c>
      <c r="J71" s="156"/>
      <c r="K71" s="155">
        <f t="shared" si="30"/>
        <v>0</v>
      </c>
      <c r="L71" s="155">
        <v>21</v>
      </c>
      <c r="M71" s="155">
        <f t="shared" si="31"/>
        <v>0</v>
      </c>
      <c r="N71" s="155">
        <v>0</v>
      </c>
      <c r="O71" s="155">
        <f t="shared" si="32"/>
        <v>0</v>
      </c>
      <c r="P71" s="155">
        <v>0</v>
      </c>
      <c r="Q71" s="155">
        <f t="shared" si="33"/>
        <v>0</v>
      </c>
      <c r="R71" s="155"/>
      <c r="S71" s="155" t="s">
        <v>94</v>
      </c>
      <c r="T71" s="155" t="s">
        <v>95</v>
      </c>
      <c r="U71" s="155">
        <v>0.95</v>
      </c>
      <c r="V71" s="155">
        <f t="shared" si="34"/>
        <v>0.6</v>
      </c>
      <c r="W71" s="155"/>
      <c r="X71" s="155" t="s">
        <v>153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154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4">
        <v>60</v>
      </c>
      <c r="B72" s="173"/>
      <c r="C72" s="174" t="s">
        <v>199</v>
      </c>
      <c r="D72" s="175" t="s">
        <v>98</v>
      </c>
      <c r="E72" s="176">
        <v>0.63</v>
      </c>
      <c r="F72" s="165"/>
      <c r="G72" s="166">
        <f t="shared" si="28"/>
        <v>0</v>
      </c>
      <c r="H72" s="156"/>
      <c r="I72" s="155">
        <f t="shared" si="29"/>
        <v>0</v>
      </c>
      <c r="J72" s="156"/>
      <c r="K72" s="155">
        <f t="shared" si="30"/>
        <v>0</v>
      </c>
      <c r="L72" s="155">
        <v>21</v>
      </c>
      <c r="M72" s="155">
        <f t="shared" si="31"/>
        <v>0</v>
      </c>
      <c r="N72" s="155">
        <v>0</v>
      </c>
      <c r="O72" s="155">
        <f t="shared" si="32"/>
        <v>0</v>
      </c>
      <c r="P72" s="155">
        <v>0</v>
      </c>
      <c r="Q72" s="155">
        <f t="shared" si="33"/>
        <v>0</v>
      </c>
      <c r="R72" s="155"/>
      <c r="S72" s="155" t="s">
        <v>94</v>
      </c>
      <c r="T72" s="155" t="s">
        <v>95</v>
      </c>
      <c r="U72" s="155">
        <v>1.1100000000000001</v>
      </c>
      <c r="V72" s="155">
        <f t="shared" si="34"/>
        <v>0.7</v>
      </c>
      <c r="W72" s="155"/>
      <c r="X72" s="155" t="s">
        <v>153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154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4">
        <v>61</v>
      </c>
      <c r="B73" s="173"/>
      <c r="C73" s="174" t="s">
        <v>163</v>
      </c>
      <c r="D73" s="175" t="s">
        <v>98</v>
      </c>
      <c r="E73" s="176">
        <v>1.26</v>
      </c>
      <c r="F73" s="165"/>
      <c r="G73" s="166">
        <f t="shared" si="28"/>
        <v>0</v>
      </c>
      <c r="H73" s="156"/>
      <c r="I73" s="155">
        <f t="shared" si="29"/>
        <v>0</v>
      </c>
      <c r="J73" s="156"/>
      <c r="K73" s="155">
        <f t="shared" si="30"/>
        <v>0</v>
      </c>
      <c r="L73" s="155">
        <v>21</v>
      </c>
      <c r="M73" s="155">
        <f t="shared" si="31"/>
        <v>0</v>
      </c>
      <c r="N73" s="155">
        <v>0</v>
      </c>
      <c r="O73" s="155">
        <f t="shared" si="32"/>
        <v>0</v>
      </c>
      <c r="P73" s="155">
        <v>0</v>
      </c>
      <c r="Q73" s="155">
        <f t="shared" si="33"/>
        <v>0</v>
      </c>
      <c r="R73" s="155"/>
      <c r="S73" s="155" t="s">
        <v>94</v>
      </c>
      <c r="T73" s="155" t="s">
        <v>95</v>
      </c>
      <c r="U73" s="155">
        <v>8</v>
      </c>
      <c r="V73" s="155">
        <f t="shared" si="34"/>
        <v>10.08</v>
      </c>
      <c r="W73" s="155"/>
      <c r="X73" s="155" t="s">
        <v>153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154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4">
        <v>62</v>
      </c>
      <c r="B74" s="173"/>
      <c r="C74" s="174" t="s">
        <v>164</v>
      </c>
      <c r="D74" s="175" t="s">
        <v>98</v>
      </c>
      <c r="E74" s="176">
        <v>0.63</v>
      </c>
      <c r="F74" s="165"/>
      <c r="G74" s="166">
        <f t="shared" si="28"/>
        <v>0</v>
      </c>
      <c r="H74" s="156"/>
      <c r="I74" s="155">
        <f t="shared" si="29"/>
        <v>0</v>
      </c>
      <c r="J74" s="156"/>
      <c r="K74" s="155">
        <f t="shared" si="30"/>
        <v>0</v>
      </c>
      <c r="L74" s="155">
        <v>21</v>
      </c>
      <c r="M74" s="155">
        <f t="shared" si="31"/>
        <v>0</v>
      </c>
      <c r="N74" s="155">
        <v>0</v>
      </c>
      <c r="O74" s="155">
        <f t="shared" si="32"/>
        <v>0</v>
      </c>
      <c r="P74" s="155">
        <v>0</v>
      </c>
      <c r="Q74" s="155">
        <f t="shared" si="33"/>
        <v>0</v>
      </c>
      <c r="R74" s="155"/>
      <c r="S74" s="155" t="s">
        <v>94</v>
      </c>
      <c r="T74" s="155" t="s">
        <v>95</v>
      </c>
      <c r="U74" s="155">
        <v>0.9</v>
      </c>
      <c r="V74" s="155">
        <f t="shared" si="34"/>
        <v>0.56999999999999995</v>
      </c>
      <c r="W74" s="155"/>
      <c r="X74" s="155" t="s">
        <v>153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64">
        <v>63</v>
      </c>
      <c r="B75" s="173"/>
      <c r="C75" s="174" t="s">
        <v>165</v>
      </c>
      <c r="D75" s="175" t="s">
        <v>124</v>
      </c>
      <c r="E75" s="176">
        <v>122.85</v>
      </c>
      <c r="F75" s="165"/>
      <c r="G75" s="166">
        <f t="shared" si="28"/>
        <v>0</v>
      </c>
      <c r="H75" s="156"/>
      <c r="I75" s="155">
        <f t="shared" si="29"/>
        <v>0</v>
      </c>
      <c r="J75" s="156"/>
      <c r="K75" s="155">
        <f t="shared" si="30"/>
        <v>0</v>
      </c>
      <c r="L75" s="155">
        <v>21</v>
      </c>
      <c r="M75" s="155">
        <f t="shared" si="31"/>
        <v>0</v>
      </c>
      <c r="N75" s="155">
        <v>0</v>
      </c>
      <c r="O75" s="155">
        <f t="shared" si="32"/>
        <v>0</v>
      </c>
      <c r="P75" s="155">
        <v>0</v>
      </c>
      <c r="Q75" s="155">
        <f t="shared" si="33"/>
        <v>0</v>
      </c>
      <c r="R75" s="155"/>
      <c r="S75" s="155" t="s">
        <v>94</v>
      </c>
      <c r="T75" s="155" t="s">
        <v>95</v>
      </c>
      <c r="U75" s="155">
        <v>4.6330000000000003E-2</v>
      </c>
      <c r="V75" s="155">
        <f t="shared" si="34"/>
        <v>5.69</v>
      </c>
      <c r="W75" s="155"/>
      <c r="X75" s="155" t="s">
        <v>153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154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4">
        <v>64</v>
      </c>
      <c r="B76" s="173"/>
      <c r="C76" s="174" t="s">
        <v>166</v>
      </c>
      <c r="D76" s="175" t="s">
        <v>124</v>
      </c>
      <c r="E76" s="176">
        <v>221.76</v>
      </c>
      <c r="F76" s="165"/>
      <c r="G76" s="166">
        <f t="shared" si="28"/>
        <v>0</v>
      </c>
      <c r="H76" s="156"/>
      <c r="I76" s="155">
        <f t="shared" si="29"/>
        <v>0</v>
      </c>
      <c r="J76" s="156"/>
      <c r="K76" s="155">
        <f t="shared" si="30"/>
        <v>0</v>
      </c>
      <c r="L76" s="155">
        <v>21</v>
      </c>
      <c r="M76" s="155">
        <f t="shared" si="31"/>
        <v>0</v>
      </c>
      <c r="N76" s="155">
        <v>0</v>
      </c>
      <c r="O76" s="155">
        <f t="shared" si="32"/>
        <v>0</v>
      </c>
      <c r="P76" s="155">
        <v>0</v>
      </c>
      <c r="Q76" s="155">
        <f t="shared" si="33"/>
        <v>0</v>
      </c>
      <c r="R76" s="155"/>
      <c r="S76" s="155" t="s">
        <v>94</v>
      </c>
      <c r="T76" s="155" t="s">
        <v>95</v>
      </c>
      <c r="U76" s="155">
        <v>4.6330000000000003E-2</v>
      </c>
      <c r="V76" s="155">
        <f t="shared" si="34"/>
        <v>10.27</v>
      </c>
      <c r="W76" s="155"/>
      <c r="X76" s="155" t="s">
        <v>153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154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64">
        <v>65</v>
      </c>
      <c r="B77" s="173"/>
      <c r="C77" s="174" t="s">
        <v>167</v>
      </c>
      <c r="D77" s="175" t="s">
        <v>124</v>
      </c>
      <c r="E77" s="176">
        <v>63</v>
      </c>
      <c r="F77" s="165"/>
      <c r="G77" s="166">
        <f t="shared" si="28"/>
        <v>0</v>
      </c>
      <c r="H77" s="156"/>
      <c r="I77" s="155">
        <f t="shared" si="29"/>
        <v>0</v>
      </c>
      <c r="J77" s="156"/>
      <c r="K77" s="155">
        <f t="shared" si="30"/>
        <v>0</v>
      </c>
      <c r="L77" s="155">
        <v>21</v>
      </c>
      <c r="M77" s="155">
        <f t="shared" si="31"/>
        <v>0</v>
      </c>
      <c r="N77" s="155">
        <v>0</v>
      </c>
      <c r="O77" s="155">
        <f t="shared" si="32"/>
        <v>0</v>
      </c>
      <c r="P77" s="155">
        <v>0</v>
      </c>
      <c r="Q77" s="155">
        <f t="shared" si="33"/>
        <v>0</v>
      </c>
      <c r="R77" s="155"/>
      <c r="S77" s="155" t="s">
        <v>94</v>
      </c>
      <c r="T77" s="155" t="s">
        <v>95</v>
      </c>
      <c r="U77" s="155">
        <v>4.6330000000000003E-2</v>
      </c>
      <c r="V77" s="155">
        <f t="shared" si="34"/>
        <v>2.92</v>
      </c>
      <c r="W77" s="155"/>
      <c r="X77" s="155" t="s">
        <v>153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154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4">
        <v>66</v>
      </c>
      <c r="B78" s="173"/>
      <c r="C78" s="174" t="s">
        <v>168</v>
      </c>
      <c r="D78" s="175" t="s">
        <v>124</v>
      </c>
      <c r="E78" s="176">
        <v>18.899999999999999</v>
      </c>
      <c r="F78" s="165"/>
      <c r="G78" s="166">
        <f t="shared" si="28"/>
        <v>0</v>
      </c>
      <c r="H78" s="156"/>
      <c r="I78" s="155">
        <f t="shared" si="29"/>
        <v>0</v>
      </c>
      <c r="J78" s="156"/>
      <c r="K78" s="155">
        <f t="shared" si="30"/>
        <v>0</v>
      </c>
      <c r="L78" s="155">
        <v>21</v>
      </c>
      <c r="M78" s="155">
        <f t="shared" si="31"/>
        <v>0</v>
      </c>
      <c r="N78" s="155">
        <v>0</v>
      </c>
      <c r="O78" s="155">
        <f t="shared" si="32"/>
        <v>0</v>
      </c>
      <c r="P78" s="155">
        <v>0</v>
      </c>
      <c r="Q78" s="155">
        <f t="shared" si="33"/>
        <v>0</v>
      </c>
      <c r="R78" s="155"/>
      <c r="S78" s="155" t="s">
        <v>122</v>
      </c>
      <c r="T78" s="155" t="s">
        <v>95</v>
      </c>
      <c r="U78" s="155">
        <v>5.0959999999999998E-2</v>
      </c>
      <c r="V78" s="155">
        <f t="shared" si="34"/>
        <v>0.96</v>
      </c>
      <c r="W78" s="155"/>
      <c r="X78" s="155" t="s">
        <v>153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154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64">
        <v>67</v>
      </c>
      <c r="B79" s="173"/>
      <c r="C79" s="174" t="s">
        <v>169</v>
      </c>
      <c r="D79" s="175" t="s">
        <v>124</v>
      </c>
      <c r="E79" s="176">
        <v>31.5</v>
      </c>
      <c r="F79" s="165"/>
      <c r="G79" s="166">
        <f t="shared" si="28"/>
        <v>0</v>
      </c>
      <c r="H79" s="156"/>
      <c r="I79" s="155">
        <f t="shared" si="29"/>
        <v>0</v>
      </c>
      <c r="J79" s="156"/>
      <c r="K79" s="155">
        <f t="shared" si="30"/>
        <v>0</v>
      </c>
      <c r="L79" s="155">
        <v>21</v>
      </c>
      <c r="M79" s="155">
        <f t="shared" si="31"/>
        <v>0</v>
      </c>
      <c r="N79" s="155">
        <v>0</v>
      </c>
      <c r="O79" s="155">
        <f t="shared" si="32"/>
        <v>0</v>
      </c>
      <c r="P79" s="155">
        <v>0</v>
      </c>
      <c r="Q79" s="155">
        <f t="shared" si="33"/>
        <v>0</v>
      </c>
      <c r="R79" s="155"/>
      <c r="S79" s="155" t="s">
        <v>94</v>
      </c>
      <c r="T79" s="155" t="s">
        <v>95</v>
      </c>
      <c r="U79" s="155">
        <v>5.0959999999999998E-2</v>
      </c>
      <c r="V79" s="155">
        <f t="shared" si="34"/>
        <v>1.61</v>
      </c>
      <c r="W79" s="155"/>
      <c r="X79" s="155" t="s">
        <v>153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154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64">
        <v>68</v>
      </c>
      <c r="B80" s="173"/>
      <c r="C80" s="174" t="s">
        <v>170</v>
      </c>
      <c r="D80" s="175" t="s">
        <v>124</v>
      </c>
      <c r="E80" s="176">
        <v>31.5</v>
      </c>
      <c r="F80" s="165"/>
      <c r="G80" s="166">
        <f t="shared" si="28"/>
        <v>0</v>
      </c>
      <c r="H80" s="156"/>
      <c r="I80" s="155">
        <f t="shared" si="29"/>
        <v>0</v>
      </c>
      <c r="J80" s="156"/>
      <c r="K80" s="155">
        <f t="shared" si="30"/>
        <v>0</v>
      </c>
      <c r="L80" s="155">
        <v>21</v>
      </c>
      <c r="M80" s="155">
        <f t="shared" si="31"/>
        <v>0</v>
      </c>
      <c r="N80" s="155">
        <v>0</v>
      </c>
      <c r="O80" s="155">
        <f t="shared" si="32"/>
        <v>0</v>
      </c>
      <c r="P80" s="155">
        <v>0</v>
      </c>
      <c r="Q80" s="155">
        <f t="shared" si="33"/>
        <v>0</v>
      </c>
      <c r="R80" s="155"/>
      <c r="S80" s="155" t="s">
        <v>94</v>
      </c>
      <c r="T80" s="155" t="s">
        <v>95</v>
      </c>
      <c r="U80" s="155">
        <v>5.0959999999999998E-2</v>
      </c>
      <c r="V80" s="155">
        <f t="shared" si="34"/>
        <v>1.61</v>
      </c>
      <c r="W80" s="155"/>
      <c r="X80" s="155" t="s">
        <v>153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154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4">
        <v>69</v>
      </c>
      <c r="B81" s="173"/>
      <c r="C81" s="174" t="s">
        <v>171</v>
      </c>
      <c r="D81" s="175" t="s">
        <v>124</v>
      </c>
      <c r="E81" s="176">
        <v>42.6</v>
      </c>
      <c r="F81" s="165"/>
      <c r="G81" s="166">
        <f t="shared" si="28"/>
        <v>0</v>
      </c>
      <c r="H81" s="156"/>
      <c r="I81" s="155">
        <f t="shared" si="29"/>
        <v>0</v>
      </c>
      <c r="J81" s="156"/>
      <c r="K81" s="155">
        <f t="shared" si="30"/>
        <v>0</v>
      </c>
      <c r="L81" s="155">
        <v>21</v>
      </c>
      <c r="M81" s="155">
        <f t="shared" si="31"/>
        <v>0</v>
      </c>
      <c r="N81" s="155">
        <v>0</v>
      </c>
      <c r="O81" s="155">
        <f t="shared" si="32"/>
        <v>0</v>
      </c>
      <c r="P81" s="155">
        <v>0</v>
      </c>
      <c r="Q81" s="155">
        <f t="shared" si="33"/>
        <v>0</v>
      </c>
      <c r="R81" s="155"/>
      <c r="S81" s="155" t="s">
        <v>122</v>
      </c>
      <c r="T81" s="155" t="s">
        <v>95</v>
      </c>
      <c r="U81" s="155">
        <v>2.0740000000000001E-2</v>
      </c>
      <c r="V81" s="155">
        <f t="shared" si="34"/>
        <v>0.88</v>
      </c>
      <c r="W81" s="155"/>
      <c r="X81" s="155" t="s">
        <v>153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154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4">
        <v>70</v>
      </c>
      <c r="B82" s="173"/>
      <c r="C82" s="174" t="s">
        <v>172</v>
      </c>
      <c r="D82" s="175" t="s">
        <v>124</v>
      </c>
      <c r="E82" s="176">
        <v>220.5</v>
      </c>
      <c r="F82" s="165"/>
      <c r="G82" s="166">
        <f t="shared" si="28"/>
        <v>0</v>
      </c>
      <c r="H82" s="156"/>
      <c r="I82" s="155">
        <f t="shared" si="29"/>
        <v>0</v>
      </c>
      <c r="J82" s="156"/>
      <c r="K82" s="155">
        <f t="shared" si="30"/>
        <v>0</v>
      </c>
      <c r="L82" s="155">
        <v>21</v>
      </c>
      <c r="M82" s="155">
        <f t="shared" si="31"/>
        <v>0</v>
      </c>
      <c r="N82" s="155">
        <v>0</v>
      </c>
      <c r="O82" s="155">
        <f t="shared" si="32"/>
        <v>0</v>
      </c>
      <c r="P82" s="155">
        <v>0</v>
      </c>
      <c r="Q82" s="155">
        <f t="shared" si="33"/>
        <v>0</v>
      </c>
      <c r="R82" s="155"/>
      <c r="S82" s="155" t="s">
        <v>94</v>
      </c>
      <c r="T82" s="155" t="s">
        <v>95</v>
      </c>
      <c r="U82" s="155">
        <v>7.6539999999999997E-2</v>
      </c>
      <c r="V82" s="155">
        <f t="shared" si="34"/>
        <v>16.88</v>
      </c>
      <c r="W82" s="155"/>
      <c r="X82" s="155" t="s">
        <v>153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154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4">
        <v>71</v>
      </c>
      <c r="B83" s="173"/>
      <c r="C83" s="174" t="s">
        <v>173</v>
      </c>
      <c r="D83" s="175" t="s">
        <v>124</v>
      </c>
      <c r="E83" s="176">
        <v>31.5</v>
      </c>
      <c r="F83" s="165"/>
      <c r="G83" s="166">
        <f t="shared" si="28"/>
        <v>0</v>
      </c>
      <c r="H83" s="156"/>
      <c r="I83" s="155">
        <f t="shared" si="29"/>
        <v>0</v>
      </c>
      <c r="J83" s="156"/>
      <c r="K83" s="155">
        <f t="shared" si="30"/>
        <v>0</v>
      </c>
      <c r="L83" s="155">
        <v>21</v>
      </c>
      <c r="M83" s="155">
        <f t="shared" si="31"/>
        <v>0</v>
      </c>
      <c r="N83" s="155">
        <v>0</v>
      </c>
      <c r="O83" s="155">
        <f t="shared" si="32"/>
        <v>0</v>
      </c>
      <c r="P83" s="155">
        <v>0</v>
      </c>
      <c r="Q83" s="155">
        <f t="shared" si="33"/>
        <v>0</v>
      </c>
      <c r="R83" s="155"/>
      <c r="S83" s="155" t="s">
        <v>94</v>
      </c>
      <c r="T83" s="155" t="s">
        <v>95</v>
      </c>
      <c r="U83" s="155">
        <v>8.1339999999999996E-2</v>
      </c>
      <c r="V83" s="155">
        <f t="shared" si="34"/>
        <v>2.56</v>
      </c>
      <c r="W83" s="155"/>
      <c r="X83" s="155" t="s">
        <v>153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154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4">
        <v>72</v>
      </c>
      <c r="B84" s="173"/>
      <c r="C84" s="174" t="s">
        <v>174</v>
      </c>
      <c r="D84" s="175" t="s">
        <v>124</v>
      </c>
      <c r="E84" s="176">
        <v>138.6</v>
      </c>
      <c r="F84" s="165"/>
      <c r="G84" s="166">
        <f t="shared" si="28"/>
        <v>0</v>
      </c>
      <c r="H84" s="156"/>
      <c r="I84" s="155">
        <f t="shared" si="29"/>
        <v>0</v>
      </c>
      <c r="J84" s="156"/>
      <c r="K84" s="155">
        <f t="shared" si="30"/>
        <v>0</v>
      </c>
      <c r="L84" s="155">
        <v>21</v>
      </c>
      <c r="M84" s="155">
        <f t="shared" si="31"/>
        <v>0</v>
      </c>
      <c r="N84" s="155">
        <v>0</v>
      </c>
      <c r="O84" s="155">
        <f t="shared" si="32"/>
        <v>0</v>
      </c>
      <c r="P84" s="155">
        <v>0</v>
      </c>
      <c r="Q84" s="155">
        <f t="shared" si="33"/>
        <v>0</v>
      </c>
      <c r="R84" s="155"/>
      <c r="S84" s="155" t="s">
        <v>94</v>
      </c>
      <c r="T84" s="155" t="s">
        <v>95</v>
      </c>
      <c r="U84" s="155">
        <v>6.9199999999999998E-2</v>
      </c>
      <c r="V84" s="155">
        <f t="shared" si="34"/>
        <v>9.59</v>
      </c>
      <c r="W84" s="155"/>
      <c r="X84" s="155" t="s">
        <v>153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154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4">
        <v>73</v>
      </c>
      <c r="B85" s="173"/>
      <c r="C85" s="174" t="s">
        <v>175</v>
      </c>
      <c r="D85" s="175" t="s">
        <v>124</v>
      </c>
      <c r="E85" s="176">
        <v>75.599999999999994</v>
      </c>
      <c r="F85" s="165"/>
      <c r="G85" s="166">
        <f t="shared" si="28"/>
        <v>0</v>
      </c>
      <c r="H85" s="156"/>
      <c r="I85" s="155">
        <f t="shared" si="29"/>
        <v>0</v>
      </c>
      <c r="J85" s="156"/>
      <c r="K85" s="155">
        <f t="shared" si="30"/>
        <v>0</v>
      </c>
      <c r="L85" s="155">
        <v>21</v>
      </c>
      <c r="M85" s="155">
        <f t="shared" si="31"/>
        <v>0</v>
      </c>
      <c r="N85" s="155">
        <v>0</v>
      </c>
      <c r="O85" s="155">
        <f t="shared" si="32"/>
        <v>0</v>
      </c>
      <c r="P85" s="155">
        <v>0</v>
      </c>
      <c r="Q85" s="155">
        <f t="shared" si="33"/>
        <v>0</v>
      </c>
      <c r="R85" s="155"/>
      <c r="S85" s="155" t="s">
        <v>94</v>
      </c>
      <c r="T85" s="155" t="s">
        <v>95</v>
      </c>
      <c r="U85" s="155">
        <v>7.2539999999999993E-2</v>
      </c>
      <c r="V85" s="155">
        <f t="shared" si="34"/>
        <v>5.48</v>
      </c>
      <c r="W85" s="155"/>
      <c r="X85" s="155" t="s">
        <v>153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154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4">
        <v>74</v>
      </c>
      <c r="B86" s="173"/>
      <c r="C86" s="174" t="s">
        <v>176</v>
      </c>
      <c r="D86" s="175" t="s">
        <v>98</v>
      </c>
      <c r="E86" s="176">
        <v>157.5</v>
      </c>
      <c r="F86" s="165"/>
      <c r="G86" s="166">
        <f t="shared" si="28"/>
        <v>0</v>
      </c>
      <c r="H86" s="156"/>
      <c r="I86" s="155">
        <f t="shared" si="29"/>
        <v>0</v>
      </c>
      <c r="J86" s="156"/>
      <c r="K86" s="155">
        <f t="shared" si="30"/>
        <v>0</v>
      </c>
      <c r="L86" s="155">
        <v>21</v>
      </c>
      <c r="M86" s="155">
        <f t="shared" si="31"/>
        <v>0</v>
      </c>
      <c r="N86" s="155">
        <v>0</v>
      </c>
      <c r="O86" s="155">
        <f t="shared" si="32"/>
        <v>0</v>
      </c>
      <c r="P86" s="155">
        <v>0</v>
      </c>
      <c r="Q86" s="155">
        <f t="shared" si="33"/>
        <v>0</v>
      </c>
      <c r="R86" s="155"/>
      <c r="S86" s="155" t="s">
        <v>122</v>
      </c>
      <c r="T86" s="155" t="s">
        <v>95</v>
      </c>
      <c r="U86" s="155">
        <v>2.1499999999999998E-2</v>
      </c>
      <c r="V86" s="155">
        <f t="shared" si="34"/>
        <v>3.39</v>
      </c>
      <c r="W86" s="155"/>
      <c r="X86" s="155" t="s">
        <v>153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154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4">
        <v>75</v>
      </c>
      <c r="B87" s="173"/>
      <c r="C87" s="174" t="s">
        <v>177</v>
      </c>
      <c r="D87" s="175" t="s">
        <v>124</v>
      </c>
      <c r="E87" s="176">
        <v>37.799999999999997</v>
      </c>
      <c r="F87" s="165"/>
      <c r="G87" s="166">
        <f t="shared" si="28"/>
        <v>0</v>
      </c>
      <c r="H87" s="156"/>
      <c r="I87" s="155">
        <f t="shared" si="29"/>
        <v>0</v>
      </c>
      <c r="J87" s="156"/>
      <c r="K87" s="155">
        <f t="shared" si="30"/>
        <v>0</v>
      </c>
      <c r="L87" s="155">
        <v>21</v>
      </c>
      <c r="M87" s="155">
        <f t="shared" si="31"/>
        <v>0</v>
      </c>
      <c r="N87" s="155">
        <v>0</v>
      </c>
      <c r="O87" s="155">
        <f t="shared" si="32"/>
        <v>0</v>
      </c>
      <c r="P87" s="155">
        <v>0</v>
      </c>
      <c r="Q87" s="155">
        <f t="shared" si="33"/>
        <v>0</v>
      </c>
      <c r="R87" s="155"/>
      <c r="S87" s="155" t="s">
        <v>94</v>
      </c>
      <c r="T87" s="155" t="s">
        <v>95</v>
      </c>
      <c r="U87" s="155">
        <v>0.57950000000000002</v>
      </c>
      <c r="V87" s="155">
        <f t="shared" si="34"/>
        <v>21.91</v>
      </c>
      <c r="W87" s="155"/>
      <c r="X87" s="155" t="s">
        <v>153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154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4">
        <v>76</v>
      </c>
      <c r="B88" s="173"/>
      <c r="C88" s="174" t="s">
        <v>178</v>
      </c>
      <c r="D88" s="175" t="s">
        <v>98</v>
      </c>
      <c r="E88" s="176">
        <v>75.599999999999994</v>
      </c>
      <c r="F88" s="165"/>
      <c r="G88" s="166">
        <f t="shared" si="28"/>
        <v>0</v>
      </c>
      <c r="H88" s="156"/>
      <c r="I88" s="155">
        <f t="shared" si="29"/>
        <v>0</v>
      </c>
      <c r="J88" s="156"/>
      <c r="K88" s="155">
        <f t="shared" si="30"/>
        <v>0</v>
      </c>
      <c r="L88" s="155">
        <v>21</v>
      </c>
      <c r="M88" s="155">
        <f t="shared" si="31"/>
        <v>0</v>
      </c>
      <c r="N88" s="155">
        <v>0</v>
      </c>
      <c r="O88" s="155">
        <f t="shared" si="32"/>
        <v>0</v>
      </c>
      <c r="P88" s="155">
        <v>0</v>
      </c>
      <c r="Q88" s="155">
        <f t="shared" si="33"/>
        <v>0</v>
      </c>
      <c r="R88" s="155"/>
      <c r="S88" s="155" t="s">
        <v>94</v>
      </c>
      <c r="T88" s="155" t="s">
        <v>95</v>
      </c>
      <c r="U88" s="155">
        <v>0.14000000000000001</v>
      </c>
      <c r="V88" s="155">
        <f t="shared" si="34"/>
        <v>10.58</v>
      </c>
      <c r="W88" s="155"/>
      <c r="X88" s="155" t="s">
        <v>153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154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64">
        <v>77</v>
      </c>
      <c r="B89" s="173"/>
      <c r="C89" s="174" t="s">
        <v>179</v>
      </c>
      <c r="D89" s="175" t="s">
        <v>124</v>
      </c>
      <c r="E89" s="176">
        <v>12.6</v>
      </c>
      <c r="F89" s="165"/>
      <c r="G89" s="166">
        <f t="shared" si="28"/>
        <v>0</v>
      </c>
      <c r="H89" s="156"/>
      <c r="I89" s="155">
        <f t="shared" si="29"/>
        <v>0</v>
      </c>
      <c r="J89" s="156"/>
      <c r="K89" s="155">
        <f t="shared" si="30"/>
        <v>0</v>
      </c>
      <c r="L89" s="155">
        <v>21</v>
      </c>
      <c r="M89" s="155">
        <f t="shared" si="31"/>
        <v>0</v>
      </c>
      <c r="N89" s="155">
        <v>0</v>
      </c>
      <c r="O89" s="155">
        <f t="shared" si="32"/>
        <v>0</v>
      </c>
      <c r="P89" s="155">
        <v>0</v>
      </c>
      <c r="Q89" s="155">
        <f t="shared" si="33"/>
        <v>0</v>
      </c>
      <c r="R89" s="155"/>
      <c r="S89" s="155" t="s">
        <v>94</v>
      </c>
      <c r="T89" s="155" t="s">
        <v>95</v>
      </c>
      <c r="U89" s="155">
        <v>0.32900000000000001</v>
      </c>
      <c r="V89" s="155">
        <f t="shared" si="34"/>
        <v>4.1500000000000004</v>
      </c>
      <c r="W89" s="155"/>
      <c r="X89" s="155" t="s">
        <v>153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154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4">
        <v>78</v>
      </c>
      <c r="B90" s="173"/>
      <c r="C90" s="174" t="s">
        <v>180</v>
      </c>
      <c r="D90" s="175" t="s">
        <v>98</v>
      </c>
      <c r="E90" s="176">
        <v>61.11</v>
      </c>
      <c r="F90" s="165"/>
      <c r="G90" s="166">
        <f t="shared" si="28"/>
        <v>0</v>
      </c>
      <c r="H90" s="156"/>
      <c r="I90" s="155">
        <f t="shared" si="29"/>
        <v>0</v>
      </c>
      <c r="J90" s="156"/>
      <c r="K90" s="155">
        <f t="shared" si="30"/>
        <v>0</v>
      </c>
      <c r="L90" s="155">
        <v>21</v>
      </c>
      <c r="M90" s="155">
        <f t="shared" si="31"/>
        <v>0</v>
      </c>
      <c r="N90" s="155">
        <v>0</v>
      </c>
      <c r="O90" s="155">
        <f t="shared" si="32"/>
        <v>0</v>
      </c>
      <c r="P90" s="155">
        <v>0</v>
      </c>
      <c r="Q90" s="155">
        <f t="shared" si="33"/>
        <v>0</v>
      </c>
      <c r="R90" s="155"/>
      <c r="S90" s="155" t="s">
        <v>94</v>
      </c>
      <c r="T90" s="155" t="s">
        <v>95</v>
      </c>
      <c r="U90" s="155">
        <v>0.151</v>
      </c>
      <c r="V90" s="155">
        <f t="shared" si="34"/>
        <v>9.23</v>
      </c>
      <c r="W90" s="155"/>
      <c r="X90" s="155" t="s">
        <v>153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154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64">
        <v>79</v>
      </c>
      <c r="B91" s="173"/>
      <c r="C91" s="174" t="s">
        <v>181</v>
      </c>
      <c r="D91" s="175" t="s">
        <v>98</v>
      </c>
      <c r="E91" s="176">
        <v>44.1</v>
      </c>
      <c r="F91" s="165"/>
      <c r="G91" s="166">
        <f t="shared" si="28"/>
        <v>0</v>
      </c>
      <c r="H91" s="156"/>
      <c r="I91" s="155">
        <f t="shared" si="29"/>
        <v>0</v>
      </c>
      <c r="J91" s="156"/>
      <c r="K91" s="155">
        <f t="shared" si="30"/>
        <v>0</v>
      </c>
      <c r="L91" s="155">
        <v>21</v>
      </c>
      <c r="M91" s="155">
        <f t="shared" si="31"/>
        <v>0</v>
      </c>
      <c r="N91" s="155">
        <v>0</v>
      </c>
      <c r="O91" s="155">
        <f t="shared" si="32"/>
        <v>0</v>
      </c>
      <c r="P91" s="155">
        <v>0</v>
      </c>
      <c r="Q91" s="155">
        <f t="shared" si="33"/>
        <v>0</v>
      </c>
      <c r="R91" s="155"/>
      <c r="S91" s="155" t="s">
        <v>94</v>
      </c>
      <c r="T91" s="155" t="s">
        <v>95</v>
      </c>
      <c r="U91" s="155">
        <v>2.5000000000000001E-2</v>
      </c>
      <c r="V91" s="155">
        <f t="shared" si="34"/>
        <v>1.1000000000000001</v>
      </c>
      <c r="W91" s="155"/>
      <c r="X91" s="155" t="s">
        <v>153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154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4">
        <v>80</v>
      </c>
      <c r="B92" s="173"/>
      <c r="C92" s="174" t="s">
        <v>182</v>
      </c>
      <c r="D92" s="175" t="s">
        <v>183</v>
      </c>
      <c r="E92" s="176">
        <v>0.42</v>
      </c>
      <c r="F92" s="165"/>
      <c r="G92" s="166">
        <f t="shared" si="28"/>
        <v>0</v>
      </c>
      <c r="H92" s="156"/>
      <c r="I92" s="155">
        <f t="shared" si="29"/>
        <v>0</v>
      </c>
      <c r="J92" s="156"/>
      <c r="K92" s="155">
        <f t="shared" si="30"/>
        <v>0</v>
      </c>
      <c r="L92" s="155">
        <v>21</v>
      </c>
      <c r="M92" s="155">
        <f t="shared" si="31"/>
        <v>0</v>
      </c>
      <c r="N92" s="155">
        <v>0</v>
      </c>
      <c r="O92" s="155">
        <f t="shared" si="32"/>
        <v>0</v>
      </c>
      <c r="P92" s="155">
        <v>0</v>
      </c>
      <c r="Q92" s="155">
        <f t="shared" si="33"/>
        <v>0</v>
      </c>
      <c r="R92" s="155"/>
      <c r="S92" s="155" t="s">
        <v>94</v>
      </c>
      <c r="T92" s="155" t="s">
        <v>95</v>
      </c>
      <c r="U92" s="155">
        <v>0</v>
      </c>
      <c r="V92" s="155">
        <f t="shared" si="34"/>
        <v>0</v>
      </c>
      <c r="W92" s="155"/>
      <c r="X92" s="155" t="s">
        <v>153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154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4">
        <v>81</v>
      </c>
      <c r="B93" s="173"/>
      <c r="C93" s="174" t="s">
        <v>184</v>
      </c>
      <c r="D93" s="175" t="s">
        <v>98</v>
      </c>
      <c r="E93" s="176">
        <v>0.63</v>
      </c>
      <c r="F93" s="165"/>
      <c r="G93" s="166">
        <f t="shared" si="28"/>
        <v>0</v>
      </c>
      <c r="H93" s="156"/>
      <c r="I93" s="155">
        <f t="shared" si="29"/>
        <v>0</v>
      </c>
      <c r="J93" s="156"/>
      <c r="K93" s="155">
        <f t="shared" si="30"/>
        <v>0</v>
      </c>
      <c r="L93" s="155">
        <v>21</v>
      </c>
      <c r="M93" s="155">
        <f t="shared" si="31"/>
        <v>0</v>
      </c>
      <c r="N93" s="155">
        <v>0</v>
      </c>
      <c r="O93" s="155">
        <f t="shared" si="32"/>
        <v>0</v>
      </c>
      <c r="P93" s="155">
        <v>0</v>
      </c>
      <c r="Q93" s="155">
        <f t="shared" si="33"/>
        <v>0</v>
      </c>
      <c r="R93" s="155"/>
      <c r="S93" s="155" t="s">
        <v>94</v>
      </c>
      <c r="T93" s="155" t="s">
        <v>95</v>
      </c>
      <c r="U93" s="155">
        <v>1.413</v>
      </c>
      <c r="V93" s="155">
        <f t="shared" si="34"/>
        <v>0.89</v>
      </c>
      <c r="W93" s="155"/>
      <c r="X93" s="155" t="s">
        <v>153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154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4">
        <v>82</v>
      </c>
      <c r="B94" s="173"/>
      <c r="C94" s="174" t="s">
        <v>185</v>
      </c>
      <c r="D94" s="175" t="s">
        <v>98</v>
      </c>
      <c r="E94" s="176">
        <v>1.26</v>
      </c>
      <c r="F94" s="165"/>
      <c r="G94" s="166">
        <f t="shared" si="28"/>
        <v>0</v>
      </c>
      <c r="H94" s="156"/>
      <c r="I94" s="155">
        <f t="shared" si="29"/>
        <v>0</v>
      </c>
      <c r="J94" s="156"/>
      <c r="K94" s="155">
        <f t="shared" si="30"/>
        <v>0</v>
      </c>
      <c r="L94" s="155">
        <v>21</v>
      </c>
      <c r="M94" s="155">
        <f t="shared" si="31"/>
        <v>0</v>
      </c>
      <c r="N94" s="155">
        <v>0</v>
      </c>
      <c r="O94" s="155">
        <f t="shared" si="32"/>
        <v>0</v>
      </c>
      <c r="P94" s="155">
        <v>0</v>
      </c>
      <c r="Q94" s="155">
        <f t="shared" si="33"/>
        <v>0</v>
      </c>
      <c r="R94" s="155"/>
      <c r="S94" s="155" t="s">
        <v>94</v>
      </c>
      <c r="T94" s="155" t="s">
        <v>95</v>
      </c>
      <c r="U94" s="155">
        <v>1.1100000000000001</v>
      </c>
      <c r="V94" s="155">
        <f t="shared" si="34"/>
        <v>1.4</v>
      </c>
      <c r="W94" s="155"/>
      <c r="X94" s="155" t="s">
        <v>153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154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8">
        <v>83</v>
      </c>
      <c r="B95" s="179"/>
      <c r="C95" s="180" t="s">
        <v>186</v>
      </c>
      <c r="D95" s="181" t="s">
        <v>98</v>
      </c>
      <c r="E95" s="182">
        <v>3.78</v>
      </c>
      <c r="F95" s="183"/>
      <c r="G95" s="184">
        <f t="shared" si="28"/>
        <v>0</v>
      </c>
      <c r="H95" s="156"/>
      <c r="I95" s="155">
        <f t="shared" si="29"/>
        <v>0</v>
      </c>
      <c r="J95" s="156"/>
      <c r="K95" s="155">
        <f t="shared" si="30"/>
        <v>0</v>
      </c>
      <c r="L95" s="155">
        <v>21</v>
      </c>
      <c r="M95" s="155">
        <f t="shared" si="31"/>
        <v>0</v>
      </c>
      <c r="N95" s="155">
        <v>0</v>
      </c>
      <c r="O95" s="155">
        <f t="shared" si="32"/>
        <v>0</v>
      </c>
      <c r="P95" s="155">
        <v>0</v>
      </c>
      <c r="Q95" s="155">
        <f t="shared" si="33"/>
        <v>0</v>
      </c>
      <c r="R95" s="155"/>
      <c r="S95" s="155" t="s">
        <v>94</v>
      </c>
      <c r="T95" s="155" t="s">
        <v>95</v>
      </c>
      <c r="U95" s="155">
        <v>0.9</v>
      </c>
      <c r="V95" s="155">
        <f t="shared" si="34"/>
        <v>3.4</v>
      </c>
      <c r="W95" s="155"/>
      <c r="X95" s="155" t="s">
        <v>153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154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3"/>
      <c r="B96" s="4"/>
      <c r="C96" s="169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AE96">
        <v>15</v>
      </c>
      <c r="AF96">
        <v>21</v>
      </c>
      <c r="AG96" t="s">
        <v>77</v>
      </c>
    </row>
    <row r="97" spans="1:33" x14ac:dyDescent="0.2">
      <c r="A97" s="151"/>
      <c r="B97" s="152" t="s">
        <v>30</v>
      </c>
      <c r="C97" s="170"/>
      <c r="D97" s="153"/>
      <c r="E97" s="154"/>
      <c r="F97" s="154"/>
      <c r="G97" s="167">
        <f>G8+G22+G30+G33+G63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f>SUMIF(L7:L95,AE96,G7:G95)</f>
        <v>0</v>
      </c>
      <c r="AF97">
        <f>SUMIF(L7:L95,AF96,G7:G95)</f>
        <v>0</v>
      </c>
      <c r="AG97" t="s">
        <v>187</v>
      </c>
    </row>
    <row r="98" spans="1:33" x14ac:dyDescent="0.2">
      <c r="A98" s="3"/>
      <c r="B98" s="4"/>
      <c r="C98" s="169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">
      <c r="A99" s="3"/>
      <c r="B99" s="4"/>
      <c r="C99" s="169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">
      <c r="A100" s="260" t="s">
        <v>188</v>
      </c>
      <c r="B100" s="260"/>
      <c r="C100" s="261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">
      <c r="A101" s="241"/>
      <c r="B101" s="242"/>
      <c r="C101" s="243"/>
      <c r="D101" s="242"/>
      <c r="E101" s="242"/>
      <c r="F101" s="242"/>
      <c r="G101" s="244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G101" t="s">
        <v>189</v>
      </c>
    </row>
    <row r="102" spans="1:33" x14ac:dyDescent="0.2">
      <c r="A102" s="245"/>
      <c r="B102" s="246"/>
      <c r="C102" s="247"/>
      <c r="D102" s="246"/>
      <c r="E102" s="246"/>
      <c r="F102" s="246"/>
      <c r="G102" s="248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33" x14ac:dyDescent="0.2">
      <c r="A103" s="245"/>
      <c r="B103" s="246"/>
      <c r="C103" s="247"/>
      <c r="D103" s="246"/>
      <c r="E103" s="246"/>
      <c r="F103" s="246"/>
      <c r="G103" s="248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33" x14ac:dyDescent="0.2">
      <c r="A104" s="245"/>
      <c r="B104" s="246"/>
      <c r="C104" s="247"/>
      <c r="D104" s="246"/>
      <c r="E104" s="246"/>
      <c r="F104" s="246"/>
      <c r="G104" s="248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33" x14ac:dyDescent="0.2">
      <c r="A105" s="249"/>
      <c r="B105" s="250"/>
      <c r="C105" s="251"/>
      <c r="D105" s="250"/>
      <c r="E105" s="250"/>
      <c r="F105" s="250"/>
      <c r="G105" s="252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33" x14ac:dyDescent="0.2">
      <c r="A106" s="3"/>
      <c r="B106" s="4"/>
      <c r="C106" s="169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33" x14ac:dyDescent="0.2">
      <c r="C107" s="171"/>
      <c r="D107" s="10"/>
      <c r="AG107" t="s">
        <v>190</v>
      </c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</sheetData>
  <sheetProtection algorithmName="SHA-512" hashValue="j+N4rplvNRJ6MCRhFsvDHsBO69OH2vCFhQRfbasBAiSIyHoExzL0WX9NRGreE4XleNCFkPfOZX2kbxXkLBl4Aw==" saltValue="sD6khM+OAo6h9NT2ScRsXg==" spinCount="100000" sheet="1" objects="1" scenarios="1"/>
  <protectedRanges>
    <protectedRange sqref="F9:F21" name="Oblast1"/>
    <protectedRange sqref="F23:F29" name="Oblast2"/>
    <protectedRange sqref="F31:F32" name="Oblast3"/>
    <protectedRange sqref="F34:F62" name="Oblast4"/>
    <protectedRange sqref="F64:F95" name="Oblast5"/>
  </protectedRanges>
  <mergeCells count="6">
    <mergeCell ref="A101:G105"/>
    <mergeCell ref="A1:G1"/>
    <mergeCell ref="C2:G2"/>
    <mergeCell ref="C3:G3"/>
    <mergeCell ref="C4:G4"/>
    <mergeCell ref="A100:C10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SO01 D.1.4.D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D.1.4.D Pol'!Názvy_tisku</vt:lpstr>
      <vt:lpstr>oadresa</vt:lpstr>
      <vt:lpstr>Stavba!Objednatel</vt:lpstr>
      <vt:lpstr>Stavba!Objekt</vt:lpstr>
      <vt:lpstr>'SO01 D.1.4.D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Josef Vinkler</cp:lastModifiedBy>
  <cp:lastPrinted>2019-03-19T12:27:02Z</cp:lastPrinted>
  <dcterms:created xsi:type="dcterms:W3CDTF">2009-04-08T07:15:50Z</dcterms:created>
  <dcterms:modified xsi:type="dcterms:W3CDTF">2023-05-04T08:29:47Z</dcterms:modified>
</cp:coreProperties>
</file>