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amuvbrne-my.sharepoint.com/personal/18639_post_jamu_cz/Documents/Dokumenty/IVUC Astorka/Výběrová řízení/Realizace/Priloha_4_ZD_Soupis_stavebnich_praci_a_vykaz_vymer_IVUC_Astorka/VV_Rozsireni_vyukovych_ploch/VV_UT/"/>
    </mc:Choice>
  </mc:AlternateContent>
  <xr:revisionPtr revIDLastSave="64" documentId="13_ncr:1_{754545AD-9D25-41A0-824D-13AB08C5E614}" xr6:coauthVersionLast="47" xr6:coauthVersionMax="47" xr10:uidLastSave="{B26484DC-AE55-4808-95F3-4862CAB4EA48}"/>
  <bookViews>
    <workbookView xWindow="-120" yWindow="-120" windowWidth="29040" windowHeight="15840" activeTab="2" xr2:uid="{E8A747BF-28D1-4829-B451-4DD0548C3A3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Položky!$A$1:$G$230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0" i="3" l="1"/>
  <c r="D21" i="1"/>
  <c r="D20" i="1"/>
  <c r="D19" i="1"/>
  <c r="D18" i="1"/>
  <c r="D17" i="1"/>
  <c r="D16" i="1"/>
  <c r="D15" i="1"/>
  <c r="BE229" i="3"/>
  <c r="BD229" i="3"/>
  <c r="BC229" i="3"/>
  <c r="BB229" i="3"/>
  <c r="BA229" i="3"/>
  <c r="G229" i="3"/>
  <c r="BE228" i="3"/>
  <c r="BD228" i="3"/>
  <c r="BC228" i="3"/>
  <c r="BB228" i="3"/>
  <c r="BA228" i="3"/>
  <c r="G228" i="3"/>
  <c r="BE225" i="3"/>
  <c r="BD225" i="3"/>
  <c r="BC225" i="3"/>
  <c r="BB225" i="3"/>
  <c r="BA225" i="3"/>
  <c r="G225" i="3"/>
  <c r="BE224" i="3"/>
  <c r="BD224" i="3"/>
  <c r="BC224" i="3"/>
  <c r="BB224" i="3"/>
  <c r="BA224" i="3"/>
  <c r="G224" i="3"/>
  <c r="BE223" i="3"/>
  <c r="BD223" i="3"/>
  <c r="BC223" i="3"/>
  <c r="BB223" i="3"/>
  <c r="BA223" i="3"/>
  <c r="G223" i="3"/>
  <c r="BE222" i="3"/>
  <c r="BD222" i="3"/>
  <c r="BC222" i="3"/>
  <c r="BB222" i="3"/>
  <c r="BA222" i="3"/>
  <c r="G222" i="3"/>
  <c r="BE221" i="3"/>
  <c r="BE230" i="3" s="1"/>
  <c r="I12" i="2" s="1"/>
  <c r="BD221" i="3"/>
  <c r="BC221" i="3"/>
  <c r="BC230" i="3" s="1"/>
  <c r="G12" i="2" s="1"/>
  <c r="BB221" i="3"/>
  <c r="BA221" i="3"/>
  <c r="BA230" i="3" s="1"/>
  <c r="E12" i="2" s="1"/>
  <c r="G221" i="3"/>
  <c r="B12" i="2"/>
  <c r="A12" i="2"/>
  <c r="BD230" i="3"/>
  <c r="H12" i="2" s="1"/>
  <c r="BB230" i="3"/>
  <c r="F12" i="2" s="1"/>
  <c r="C230" i="3"/>
  <c r="BE218" i="3"/>
  <c r="BD218" i="3"/>
  <c r="BC218" i="3"/>
  <c r="BB218" i="3"/>
  <c r="BA218" i="3"/>
  <c r="G218" i="3"/>
  <c r="BE217" i="3"/>
  <c r="BD217" i="3"/>
  <c r="BC217" i="3"/>
  <c r="BA217" i="3"/>
  <c r="G217" i="3"/>
  <c r="BB217" i="3" s="1"/>
  <c r="BE214" i="3"/>
  <c r="BD214" i="3"/>
  <c r="BC214" i="3"/>
  <c r="BA214" i="3"/>
  <c r="G214" i="3"/>
  <c r="BB214" i="3" s="1"/>
  <c r="BE212" i="3"/>
  <c r="BD212" i="3"/>
  <c r="BC212" i="3"/>
  <c r="BA212" i="3"/>
  <c r="G212" i="3"/>
  <c r="BB212" i="3" s="1"/>
  <c r="BE210" i="3"/>
  <c r="BD210" i="3"/>
  <c r="BC210" i="3"/>
  <c r="BB210" i="3"/>
  <c r="BA210" i="3"/>
  <c r="G210" i="3"/>
  <c r="BE206" i="3"/>
  <c r="BD206" i="3"/>
  <c r="BC206" i="3"/>
  <c r="BA206" i="3"/>
  <c r="G206" i="3"/>
  <c r="BB206" i="3" s="1"/>
  <c r="BE204" i="3"/>
  <c r="BD204" i="3"/>
  <c r="BC204" i="3"/>
  <c r="BA204" i="3"/>
  <c r="G204" i="3"/>
  <c r="BB204" i="3" s="1"/>
  <c r="BE201" i="3"/>
  <c r="BD201" i="3"/>
  <c r="BC201" i="3"/>
  <c r="BA201" i="3"/>
  <c r="G201" i="3"/>
  <c r="BB201" i="3" s="1"/>
  <c r="BE198" i="3"/>
  <c r="BD198" i="3"/>
  <c r="BC198" i="3"/>
  <c r="BA198" i="3"/>
  <c r="G198" i="3"/>
  <c r="BB198" i="3" s="1"/>
  <c r="BE196" i="3"/>
  <c r="BD196" i="3"/>
  <c r="BC196" i="3"/>
  <c r="BA196" i="3"/>
  <c r="G196" i="3"/>
  <c r="BB196" i="3" s="1"/>
  <c r="BE194" i="3"/>
  <c r="BD194" i="3"/>
  <c r="BC194" i="3"/>
  <c r="BB194" i="3"/>
  <c r="BA194" i="3"/>
  <c r="G194" i="3"/>
  <c r="BE192" i="3"/>
  <c r="BD192" i="3"/>
  <c r="BC192" i="3"/>
  <c r="BA192" i="3"/>
  <c r="G192" i="3"/>
  <c r="BB192" i="3" s="1"/>
  <c r="BE190" i="3"/>
  <c r="BD190" i="3"/>
  <c r="BC190" i="3"/>
  <c r="BA190" i="3"/>
  <c r="G190" i="3"/>
  <c r="BB190" i="3" s="1"/>
  <c r="BE188" i="3"/>
  <c r="BD188" i="3"/>
  <c r="BC188" i="3"/>
  <c r="BA188" i="3"/>
  <c r="G188" i="3"/>
  <c r="BB188" i="3" s="1"/>
  <c r="BE186" i="3"/>
  <c r="BD186" i="3"/>
  <c r="BC186" i="3"/>
  <c r="BB186" i="3"/>
  <c r="BA186" i="3"/>
  <c r="G186" i="3"/>
  <c r="BE184" i="3"/>
  <c r="BD184" i="3"/>
  <c r="BC184" i="3"/>
  <c r="BA184" i="3"/>
  <c r="G184" i="3"/>
  <c r="BB184" i="3" s="1"/>
  <c r="BE182" i="3"/>
  <c r="BD182" i="3"/>
  <c r="BC182" i="3"/>
  <c r="BA182" i="3"/>
  <c r="G182" i="3"/>
  <c r="BB182" i="3" s="1"/>
  <c r="BE180" i="3"/>
  <c r="BD180" i="3"/>
  <c r="BC180" i="3"/>
  <c r="BA180" i="3"/>
  <c r="G180" i="3"/>
  <c r="BB180" i="3" s="1"/>
  <c r="BE177" i="3"/>
  <c r="BD177" i="3"/>
  <c r="BC177" i="3"/>
  <c r="BA177" i="3"/>
  <c r="G177" i="3"/>
  <c r="BB177" i="3" s="1"/>
  <c r="BE174" i="3"/>
  <c r="BD174" i="3"/>
  <c r="BC174" i="3"/>
  <c r="BA174" i="3"/>
  <c r="G174" i="3"/>
  <c r="BB174" i="3" s="1"/>
  <c r="B11" i="2"/>
  <c r="A11" i="2"/>
  <c r="C219" i="3"/>
  <c r="BE166" i="3"/>
  <c r="BD166" i="3"/>
  <c r="BC166" i="3"/>
  <c r="BB166" i="3"/>
  <c r="BA166" i="3"/>
  <c r="G166" i="3"/>
  <c r="BE165" i="3"/>
  <c r="BD165" i="3"/>
  <c r="BC165" i="3"/>
  <c r="BA165" i="3"/>
  <c r="G165" i="3"/>
  <c r="BB165" i="3" s="1"/>
  <c r="BE163" i="3"/>
  <c r="BD163" i="3"/>
  <c r="BC163" i="3"/>
  <c r="BB163" i="3"/>
  <c r="BA163" i="3"/>
  <c r="G163" i="3"/>
  <c r="BE161" i="3"/>
  <c r="BD161" i="3"/>
  <c r="BC161" i="3"/>
  <c r="BA161" i="3"/>
  <c r="G161" i="3"/>
  <c r="BB161" i="3" s="1"/>
  <c r="BE160" i="3"/>
  <c r="BD160" i="3"/>
  <c r="BC160" i="3"/>
  <c r="BB160" i="3"/>
  <c r="BA160" i="3"/>
  <c r="G160" i="3"/>
  <c r="BE156" i="3"/>
  <c r="BD156" i="3"/>
  <c r="BC156" i="3"/>
  <c r="BA156" i="3"/>
  <c r="G156" i="3"/>
  <c r="BB156" i="3" s="1"/>
  <c r="BE153" i="3"/>
  <c r="BD153" i="3"/>
  <c r="BC153" i="3"/>
  <c r="BB153" i="3"/>
  <c r="BA153" i="3"/>
  <c r="G153" i="3"/>
  <c r="BE149" i="3"/>
  <c r="BD149" i="3"/>
  <c r="BC149" i="3"/>
  <c r="BA149" i="3"/>
  <c r="G149" i="3"/>
  <c r="BB149" i="3" s="1"/>
  <c r="BE147" i="3"/>
  <c r="BD147" i="3"/>
  <c r="BC147" i="3"/>
  <c r="BA147" i="3"/>
  <c r="G147" i="3"/>
  <c r="BB147" i="3" s="1"/>
  <c r="BE144" i="3"/>
  <c r="BD144" i="3"/>
  <c r="BC144" i="3"/>
  <c r="BB144" i="3"/>
  <c r="BA144" i="3"/>
  <c r="G144" i="3"/>
  <c r="BE142" i="3"/>
  <c r="BD142" i="3"/>
  <c r="BC142" i="3"/>
  <c r="BA142" i="3"/>
  <c r="G142" i="3"/>
  <c r="BB142" i="3" s="1"/>
  <c r="BE140" i="3"/>
  <c r="BD140" i="3"/>
  <c r="BC140" i="3"/>
  <c r="BA140" i="3"/>
  <c r="G140" i="3"/>
  <c r="BB140" i="3" s="1"/>
  <c r="BE138" i="3"/>
  <c r="BD138" i="3"/>
  <c r="BC138" i="3"/>
  <c r="BA138" i="3"/>
  <c r="G138" i="3"/>
  <c r="BB138" i="3" s="1"/>
  <c r="BE136" i="3"/>
  <c r="BD136" i="3"/>
  <c r="BC136" i="3"/>
  <c r="BA136" i="3"/>
  <c r="G136" i="3"/>
  <c r="BB136" i="3" s="1"/>
  <c r="BE134" i="3"/>
  <c r="BD134" i="3"/>
  <c r="BC134" i="3"/>
  <c r="BB134" i="3"/>
  <c r="BA134" i="3"/>
  <c r="G134" i="3"/>
  <c r="BE132" i="3"/>
  <c r="BD132" i="3"/>
  <c r="BC132" i="3"/>
  <c r="BA132" i="3"/>
  <c r="G132" i="3"/>
  <c r="BB132" i="3" s="1"/>
  <c r="BE130" i="3"/>
  <c r="BD130" i="3"/>
  <c r="BC130" i="3"/>
  <c r="BA130" i="3"/>
  <c r="G130" i="3"/>
  <c r="BB130" i="3" s="1"/>
  <c r="BE127" i="3"/>
  <c r="BD127" i="3"/>
  <c r="BC127" i="3"/>
  <c r="BA127" i="3"/>
  <c r="G127" i="3"/>
  <c r="BB127" i="3" s="1"/>
  <c r="BE125" i="3"/>
  <c r="BD125" i="3"/>
  <c r="BC125" i="3"/>
  <c r="BA125" i="3"/>
  <c r="G125" i="3"/>
  <c r="BB125" i="3" s="1"/>
  <c r="BE123" i="3"/>
  <c r="BD123" i="3"/>
  <c r="BC123" i="3"/>
  <c r="BA123" i="3"/>
  <c r="G123" i="3"/>
  <c r="BB123" i="3" s="1"/>
  <c r="BE121" i="3"/>
  <c r="BD121" i="3"/>
  <c r="BC121" i="3"/>
  <c r="BA121" i="3"/>
  <c r="G121" i="3"/>
  <c r="BB121" i="3" s="1"/>
  <c r="BE119" i="3"/>
  <c r="BD119" i="3"/>
  <c r="BC119" i="3"/>
  <c r="BB119" i="3"/>
  <c r="BA119" i="3"/>
  <c r="G119" i="3"/>
  <c r="BE117" i="3"/>
  <c r="BD117" i="3"/>
  <c r="BC117" i="3"/>
  <c r="BA117" i="3"/>
  <c r="G117" i="3"/>
  <c r="BB117" i="3" s="1"/>
  <c r="BE114" i="3"/>
  <c r="BD114" i="3"/>
  <c r="BC114" i="3"/>
  <c r="BA114" i="3"/>
  <c r="G114" i="3"/>
  <c r="BB114" i="3" s="1"/>
  <c r="BE108" i="3"/>
  <c r="BD108" i="3"/>
  <c r="BC108" i="3"/>
  <c r="BA108" i="3"/>
  <c r="G108" i="3"/>
  <c r="BB108" i="3" s="1"/>
  <c r="BE103" i="3"/>
  <c r="BD103" i="3"/>
  <c r="BC103" i="3"/>
  <c r="BA103" i="3"/>
  <c r="G103" i="3"/>
  <c r="BB103" i="3" s="1"/>
  <c r="BE100" i="3"/>
  <c r="BD100" i="3"/>
  <c r="BC100" i="3"/>
  <c r="BA100" i="3"/>
  <c r="G100" i="3"/>
  <c r="BB100" i="3" s="1"/>
  <c r="BE98" i="3"/>
  <c r="BD98" i="3"/>
  <c r="BC98" i="3"/>
  <c r="BA98" i="3"/>
  <c r="G98" i="3"/>
  <c r="BB98" i="3" s="1"/>
  <c r="BE95" i="3"/>
  <c r="BD95" i="3"/>
  <c r="BC95" i="3"/>
  <c r="BB95" i="3"/>
  <c r="BA95" i="3"/>
  <c r="G95" i="3"/>
  <c r="BE89" i="3"/>
  <c r="BD89" i="3"/>
  <c r="BC89" i="3"/>
  <c r="BA89" i="3"/>
  <c r="G89" i="3"/>
  <c r="BB89" i="3" s="1"/>
  <c r="BE87" i="3"/>
  <c r="BD87" i="3"/>
  <c r="BC87" i="3"/>
  <c r="BA87" i="3"/>
  <c r="G87" i="3"/>
  <c r="BB87" i="3" s="1"/>
  <c r="BE86" i="3"/>
  <c r="BD86" i="3"/>
  <c r="BC86" i="3"/>
  <c r="BA86" i="3"/>
  <c r="G86" i="3"/>
  <c r="BB86" i="3" s="1"/>
  <c r="BE84" i="3"/>
  <c r="BD84" i="3"/>
  <c r="BC84" i="3"/>
  <c r="BA84" i="3"/>
  <c r="G84" i="3"/>
  <c r="BB84" i="3" s="1"/>
  <c r="BE82" i="3"/>
  <c r="BD82" i="3"/>
  <c r="BC82" i="3"/>
  <c r="BA82" i="3"/>
  <c r="G82" i="3"/>
  <c r="BB82" i="3" s="1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E77" i="3"/>
  <c r="BD77" i="3"/>
  <c r="BC77" i="3"/>
  <c r="BB77" i="3"/>
  <c r="BA77" i="3"/>
  <c r="G77" i="3"/>
  <c r="BE76" i="3"/>
  <c r="BD76" i="3"/>
  <c r="BC76" i="3"/>
  <c r="BA76" i="3"/>
  <c r="G76" i="3"/>
  <c r="BB76" i="3" s="1"/>
  <c r="BE75" i="3"/>
  <c r="BD75" i="3"/>
  <c r="BC75" i="3"/>
  <c r="BA75" i="3"/>
  <c r="G75" i="3"/>
  <c r="BB75" i="3" s="1"/>
  <c r="BE74" i="3"/>
  <c r="BD74" i="3"/>
  <c r="BC74" i="3"/>
  <c r="BA74" i="3"/>
  <c r="G74" i="3"/>
  <c r="BB74" i="3" s="1"/>
  <c r="BE73" i="3"/>
  <c r="BD73" i="3"/>
  <c r="BC73" i="3"/>
  <c r="BB73" i="3"/>
  <c r="BA73" i="3"/>
  <c r="G73" i="3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69" i="3"/>
  <c r="BD69" i="3"/>
  <c r="BC69" i="3"/>
  <c r="BA69" i="3"/>
  <c r="G69" i="3"/>
  <c r="BB69" i="3" s="1"/>
  <c r="BE64" i="3"/>
  <c r="BD64" i="3"/>
  <c r="BC64" i="3"/>
  <c r="BA64" i="3"/>
  <c r="G64" i="3"/>
  <c r="BB64" i="3" s="1"/>
  <c r="BE58" i="3"/>
  <c r="BD58" i="3"/>
  <c r="BC58" i="3"/>
  <c r="BA58" i="3"/>
  <c r="G58" i="3"/>
  <c r="BB58" i="3" s="1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E54" i="3"/>
  <c r="BD54" i="3"/>
  <c r="BC54" i="3"/>
  <c r="BB54" i="3"/>
  <c r="BA54" i="3"/>
  <c r="G54" i="3"/>
  <c r="BE50" i="3"/>
  <c r="BE172" i="3" s="1"/>
  <c r="I10" i="2" s="1"/>
  <c r="BD50" i="3"/>
  <c r="BC50" i="3"/>
  <c r="BC172" i="3" s="1"/>
  <c r="G10" i="2" s="1"/>
  <c r="BA50" i="3"/>
  <c r="G50" i="3"/>
  <c r="BB50" i="3" s="1"/>
  <c r="B10" i="2"/>
  <c r="A10" i="2"/>
  <c r="C172" i="3"/>
  <c r="BE45" i="3"/>
  <c r="BD45" i="3"/>
  <c r="BC45" i="3"/>
  <c r="BB45" i="3"/>
  <c r="BA45" i="3"/>
  <c r="G45" i="3"/>
  <c r="BD44" i="3"/>
  <c r="BC44" i="3"/>
  <c r="BB44" i="3"/>
  <c r="BA44" i="3"/>
  <c r="G44" i="3"/>
  <c r="BE44" i="3" s="1"/>
  <c r="BE43" i="3"/>
  <c r="BD43" i="3"/>
  <c r="BC43" i="3"/>
  <c r="BB43" i="3"/>
  <c r="BA43" i="3"/>
  <c r="G43" i="3"/>
  <c r="G48" i="3" s="1"/>
  <c r="BE40" i="3"/>
  <c r="BD40" i="3"/>
  <c r="BC40" i="3"/>
  <c r="BA40" i="3"/>
  <c r="G40" i="3"/>
  <c r="BB40" i="3" s="1"/>
  <c r="BE37" i="3"/>
  <c r="BD37" i="3"/>
  <c r="BC37" i="3"/>
  <c r="BA37" i="3"/>
  <c r="G37" i="3"/>
  <c r="BB37" i="3" s="1"/>
  <c r="BE34" i="3"/>
  <c r="BD34" i="3"/>
  <c r="BC34" i="3"/>
  <c r="BA34" i="3"/>
  <c r="G34" i="3"/>
  <c r="BB34" i="3" s="1"/>
  <c r="BE31" i="3"/>
  <c r="BD31" i="3"/>
  <c r="BD48" i="3" s="1"/>
  <c r="H9" i="2" s="1"/>
  <c r="BC31" i="3"/>
  <c r="BC48" i="3" s="1"/>
  <c r="G9" i="2" s="1"/>
  <c r="BA31" i="3"/>
  <c r="G31" i="3"/>
  <c r="BB31" i="3" s="1"/>
  <c r="B9" i="2"/>
  <c r="A9" i="2"/>
  <c r="C48" i="3"/>
  <c r="BE28" i="3"/>
  <c r="BD28" i="3"/>
  <c r="BC28" i="3"/>
  <c r="BA28" i="3"/>
  <c r="G28" i="3"/>
  <c r="BB28" i="3" s="1"/>
  <c r="BE27" i="3"/>
  <c r="BD27" i="3"/>
  <c r="BC27" i="3"/>
  <c r="BA27" i="3"/>
  <c r="G27" i="3"/>
  <c r="BB27" i="3" s="1"/>
  <c r="BE25" i="3"/>
  <c r="BD25" i="3"/>
  <c r="BC25" i="3"/>
  <c r="BA25" i="3"/>
  <c r="G25" i="3"/>
  <c r="BB25" i="3" s="1"/>
  <c r="BE23" i="3"/>
  <c r="BD23" i="3"/>
  <c r="BC23" i="3"/>
  <c r="BA23" i="3"/>
  <c r="G23" i="3"/>
  <c r="BB23" i="3" s="1"/>
  <c r="B8" i="2"/>
  <c r="A8" i="2"/>
  <c r="C29" i="3"/>
  <c r="BE20" i="3"/>
  <c r="BD20" i="3"/>
  <c r="BC20" i="3"/>
  <c r="BA20" i="3"/>
  <c r="G20" i="3"/>
  <c r="BB20" i="3" s="1"/>
  <c r="BE18" i="3"/>
  <c r="BD18" i="3"/>
  <c r="BC18" i="3"/>
  <c r="BA18" i="3"/>
  <c r="G18" i="3"/>
  <c r="BB18" i="3" s="1"/>
  <c r="BE16" i="3"/>
  <c r="BD16" i="3"/>
  <c r="BC16" i="3"/>
  <c r="BA16" i="3"/>
  <c r="G16" i="3"/>
  <c r="BB16" i="3" s="1"/>
  <c r="BE14" i="3"/>
  <c r="BD14" i="3"/>
  <c r="BC14" i="3"/>
  <c r="BA14" i="3"/>
  <c r="G14" i="3"/>
  <c r="BB14" i="3" s="1"/>
  <c r="BE12" i="3"/>
  <c r="BD12" i="3"/>
  <c r="BC12" i="3"/>
  <c r="BA12" i="3"/>
  <c r="G12" i="3"/>
  <c r="BB12" i="3" s="1"/>
  <c r="BE10" i="3"/>
  <c r="BD10" i="3"/>
  <c r="BC10" i="3"/>
  <c r="BA10" i="3"/>
  <c r="G10" i="3"/>
  <c r="BB10" i="3" s="1"/>
  <c r="BE8" i="3"/>
  <c r="BD8" i="3"/>
  <c r="BC8" i="3"/>
  <c r="BB8" i="3"/>
  <c r="BA8" i="3"/>
  <c r="G8" i="3"/>
  <c r="B7" i="2"/>
  <c r="A7" i="2"/>
  <c r="C21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D172" i="3" l="1"/>
  <c r="H10" i="2" s="1"/>
  <c r="BA48" i="3"/>
  <c r="E9" i="2" s="1"/>
  <c r="BE29" i="3"/>
  <c r="I8" i="2" s="1"/>
  <c r="BA29" i="3"/>
  <c r="E8" i="2" s="1"/>
  <c r="G29" i="3"/>
  <c r="G21" i="3"/>
  <c r="BA219" i="3"/>
  <c r="E11" i="2" s="1"/>
  <c r="BA172" i="3"/>
  <c r="E10" i="2" s="1"/>
  <c r="G172" i="3"/>
  <c r="G219" i="3"/>
  <c r="BC21" i="3"/>
  <c r="G7" i="2" s="1"/>
  <c r="BD21" i="3"/>
  <c r="H7" i="2" s="1"/>
  <c r="BA21" i="3"/>
  <c r="E7" i="2" s="1"/>
  <c r="BE21" i="3"/>
  <c r="I7" i="2" s="1"/>
  <c r="BE48" i="3"/>
  <c r="I9" i="2" s="1"/>
  <c r="BB29" i="3"/>
  <c r="F8" i="2" s="1"/>
  <c r="BB48" i="3"/>
  <c r="F9" i="2" s="1"/>
  <c r="BE219" i="3"/>
  <c r="I11" i="2" s="1"/>
  <c r="BC29" i="3"/>
  <c r="G8" i="2" s="1"/>
  <c r="BD29" i="3"/>
  <c r="H8" i="2" s="1"/>
  <c r="BC219" i="3"/>
  <c r="G11" i="2" s="1"/>
  <c r="BD219" i="3"/>
  <c r="H11" i="2" s="1"/>
  <c r="BB219" i="3"/>
  <c r="F11" i="2" s="1"/>
  <c r="BB21" i="3"/>
  <c r="F7" i="2" s="1"/>
  <c r="BB172" i="3"/>
  <c r="F10" i="2" s="1"/>
  <c r="G13" i="2" l="1"/>
  <c r="C18" i="1" s="1"/>
  <c r="E13" i="2"/>
  <c r="C15" i="1" s="1"/>
  <c r="I13" i="2"/>
  <c r="C21" i="1" s="1"/>
  <c r="H13" i="2"/>
  <c r="C17" i="1" s="1"/>
  <c r="F13" i="2"/>
  <c r="C16" i="1" s="1"/>
  <c r="G25" i="2" l="1"/>
  <c r="I25" i="2" s="1"/>
  <c r="G24" i="2"/>
  <c r="I24" i="2" s="1"/>
  <c r="G21" i="1" s="1"/>
  <c r="G19" i="2"/>
  <c r="I19" i="2" s="1"/>
  <c r="G16" i="1" s="1"/>
  <c r="C19" i="1"/>
  <c r="C22" i="1" s="1"/>
  <c r="G21" i="2"/>
  <c r="I21" i="2" s="1"/>
  <c r="G18" i="1" s="1"/>
  <c r="G18" i="2"/>
  <c r="I18" i="2" s="1"/>
  <c r="G15" i="1" s="1"/>
  <c r="G23" i="2"/>
  <c r="I23" i="2" s="1"/>
  <c r="G20" i="1" s="1"/>
  <c r="G20" i="2"/>
  <c r="I20" i="2" s="1"/>
  <c r="G17" i="1" s="1"/>
  <c r="G22" i="2"/>
  <c r="I22" i="2" s="1"/>
  <c r="G19" i="1" s="1"/>
  <c r="H26" i="2" l="1"/>
  <c r="G23" i="1" s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<sst xmlns="http://schemas.openxmlformats.org/spreadsheetml/2006/main" count="653" uniqueCount="352">
  <si>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</si>
  <si>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</si>
  <si>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</si>
  <si>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</si>
  <si>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</si>
  <si>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</si>
  <si>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</si>
  <si>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</si>
  <si>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</si>
  <si>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</si>
  <si>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</si>
  <si>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</si>
  <si>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</si>
  <si>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</si>
  <si>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</si>
  <si>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</si>
  <si>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</si>
  <si>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</si>
  <si>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</si>
  <si>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</si>
  <si>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</si>
  <si>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</si>
  <si>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</si>
  <si>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</si>
  <si>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</si>
  <si>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</si>
  <si>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</si>
  <si>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</si>
  <si>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</si>
  <si>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</si>
  <si>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</si>
  <si>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</si>
  <si>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</si>
  <si>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</si>
  <si>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</si>
  <si>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</si>
  <si>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</si>
  <si>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</si>
  <si>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</si>
  <si>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</si>
  <si>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</si>
  <si>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</si>
  <si>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</si>
  <si>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</si>
  <si>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</si>
  <si>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</si>
  <si>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</si>
  <si>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</si>
  <si>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</si>
  <si>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</si>
  <si>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</si>
  <si>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</si>
  <si>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</si>
  <si>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</si>
  <si>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</si>
  <si>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</si>
  <si>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</si>
  <si>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</si>
  <si>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</si>
  <si>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</si>
  <si>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</si>
  <si>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</si>
  <si>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</si>
  <si>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</si>
  <si>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</si>
  <si>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</si>
  <si>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</si>
  <si>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</si>
  <si>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</si>
  <si>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</si>
  <si>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</si>
  <si>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</si>
  <si>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</si>
  <si>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</si>
  <si>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</si>
  <si>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</si>
  <si>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0697</t>
  </si>
  <si>
    <t>Stavební úpravy a modernizace IVUC Astorka</t>
  </si>
  <si>
    <t>0001</t>
  </si>
  <si>
    <t>713</t>
  </si>
  <si>
    <t>Izolace tepelné</t>
  </si>
  <si>
    <t>713-02</t>
  </si>
  <si>
    <t xml:space="preserve">Izolační pouzdro pro čerpadlo </t>
  </si>
  <si>
    <t>kus</t>
  </si>
  <si>
    <t>VZT:2</t>
  </si>
  <si>
    <t>713-21</t>
  </si>
  <si>
    <t>Tepelně-izolační pouzdro vyvažovacího ventilu DN10-20</t>
  </si>
  <si>
    <t>1.PP:2</t>
  </si>
  <si>
    <t>713-22</t>
  </si>
  <si>
    <t>Tepelně-izolační pouzdro vyvažovacího ventilu DN25</t>
  </si>
  <si>
    <t>713-23</t>
  </si>
  <si>
    <t>Tepelně-izolační pouzdro vyvažovacího ventilu DN32</t>
  </si>
  <si>
    <t>713-24</t>
  </si>
  <si>
    <t>Tepelně-izolační pouzdro vyvažovacího ventilu DN40</t>
  </si>
  <si>
    <t>1.PP:1</t>
  </si>
  <si>
    <t>713-25</t>
  </si>
  <si>
    <t>Tepelně-izolační pouzdro vyvažovacího ventilu DN50</t>
  </si>
  <si>
    <t>998713203</t>
  </si>
  <si>
    <t xml:space="preserve">Přesun hmot pro izolace tepelné, výšky do 24 m </t>
  </si>
  <si>
    <t>732</t>
  </si>
  <si>
    <t>Strojovny</t>
  </si>
  <si>
    <t>732421151V1</t>
  </si>
  <si>
    <t>VZT 6.1:1</t>
  </si>
  <si>
    <t>732421151V2</t>
  </si>
  <si>
    <t xml:space="preserve">Čerpadlo oběhové 0,22m3/h; 25kPa </t>
  </si>
  <si>
    <t>VZT 8.1:1</t>
  </si>
  <si>
    <t>732429111</t>
  </si>
  <si>
    <t xml:space="preserve">Montáž čerpadel oběhových spirálních, DN 25 </t>
  </si>
  <si>
    <t>soubor</t>
  </si>
  <si>
    <t>998732201</t>
  </si>
  <si>
    <t xml:space="preserve">Přesun hmot pro strojovny, výšky do 6 m </t>
  </si>
  <si>
    <t>733</t>
  </si>
  <si>
    <t>Rozvod potrubí</t>
  </si>
  <si>
    <t>733178122</t>
  </si>
  <si>
    <t>Potrubí vícevrstvé 16x2 mm lisované spoje, vč. tvarovek</t>
  </si>
  <si>
    <t>m</t>
  </si>
  <si>
    <t>2.NP:22</t>
  </si>
  <si>
    <t>7.NP:20</t>
  </si>
  <si>
    <t>733390801</t>
  </si>
  <si>
    <t xml:space="preserve">Dmtž potrubí plast -D 25x2,3mm </t>
  </si>
  <si>
    <t>3.NP:20</t>
  </si>
  <si>
    <t>7.NP:40</t>
  </si>
  <si>
    <t>733391101</t>
  </si>
  <si>
    <t xml:space="preserve">Zkouška těs potrubí plast -D 32 </t>
  </si>
  <si>
    <t>733-01</t>
  </si>
  <si>
    <t xml:space="preserve">Ochranná trubka plast. potrubí </t>
  </si>
  <si>
    <t>998733203</t>
  </si>
  <si>
    <t xml:space="preserve">Přesun hmot pro rozvody potrubí, výšky do 24 m </t>
  </si>
  <si>
    <t>911      T00</t>
  </si>
  <si>
    <t xml:space="preserve">Hzs - zednické výpomoci </t>
  </si>
  <si>
    <t>hod</t>
  </si>
  <si>
    <t>925      T00</t>
  </si>
  <si>
    <t xml:space="preserve">Hzs - zjištění stávajícího stavu, mapování tras </t>
  </si>
  <si>
    <t>použití termokamery por zjištění tras podlahového vytápění</t>
  </si>
  <si>
    <t>místnost 104 PŘEDNÁSKOVÁ MÍSTNOST:1</t>
  </si>
  <si>
    <t>734</t>
  </si>
  <si>
    <t>Armatury</t>
  </si>
  <si>
    <t>734200821</t>
  </si>
  <si>
    <t xml:space="preserve">Demontáž armatur se 2závity do G 1/2 </t>
  </si>
  <si>
    <t>2.NP:2</t>
  </si>
  <si>
    <t>3.NP:10</t>
  </si>
  <si>
    <t>7.NP:26</t>
  </si>
  <si>
    <t>734200832</t>
  </si>
  <si>
    <t xml:space="preserve">Demontáž armatur se 3závity do G 1 </t>
  </si>
  <si>
    <t>734209103</t>
  </si>
  <si>
    <t xml:space="preserve">Montáž armatur závitových,s 1závitem, G 1/2 </t>
  </si>
  <si>
    <t>734209112</t>
  </si>
  <si>
    <t xml:space="preserve">Montáž armatur závitových,se 2závity, G 3/8 </t>
  </si>
  <si>
    <t>734209113</t>
  </si>
  <si>
    <t xml:space="preserve">Montáž armatur závitových,se 2závity, G 1/2 </t>
  </si>
  <si>
    <t>1.PP:0</t>
  </si>
  <si>
    <t>1.NP:4</t>
  </si>
  <si>
    <t>2.NP:9</t>
  </si>
  <si>
    <t>3.NP:16</t>
  </si>
  <si>
    <t>7.NP:21</t>
  </si>
  <si>
    <t>734209114</t>
  </si>
  <si>
    <t xml:space="preserve">Montáž armatur závitových,se 2závity, G 3/4 </t>
  </si>
  <si>
    <t>1.NP:6</t>
  </si>
  <si>
    <t>7.NP:1</t>
  </si>
  <si>
    <t>stoup.13:3</t>
  </si>
  <si>
    <t>734209115</t>
  </si>
  <si>
    <t xml:space="preserve">Montáž armatur závitových,se 2závity, G 1 </t>
  </si>
  <si>
    <t>734209116</t>
  </si>
  <si>
    <t xml:space="preserve">Montáž armatur závitových,se 2závity, G 5/4 </t>
  </si>
  <si>
    <t>734209117</t>
  </si>
  <si>
    <t xml:space="preserve">Montáž armatur závitových,se 2závity, G 6/4 </t>
  </si>
  <si>
    <t>734209118</t>
  </si>
  <si>
    <t xml:space="preserve">Montáž armatur závitových,se 2závity, G 2 </t>
  </si>
  <si>
    <t>734209122</t>
  </si>
  <si>
    <t xml:space="preserve">Montáž armatur závitových,se 3závity, G 3/8 </t>
  </si>
  <si>
    <t>734209123</t>
  </si>
  <si>
    <t xml:space="preserve">Montáž armatur závitových,se 3závity, G 1/2 </t>
  </si>
  <si>
    <t>734209124</t>
  </si>
  <si>
    <t xml:space="preserve">Montáž armatur závitových,se 3závity, G 3/4 </t>
  </si>
  <si>
    <t>734209125</t>
  </si>
  <si>
    <t xml:space="preserve">Montáž armatur závitových,se 3závity, G 1 </t>
  </si>
  <si>
    <t>734209126</t>
  </si>
  <si>
    <t xml:space="preserve">Montáž armatur závitových,se 3závity, G 5/4 </t>
  </si>
  <si>
    <t>734291113</t>
  </si>
  <si>
    <t xml:space="preserve">Kohouty plnící a vypouštěcí G 1/2 </t>
  </si>
  <si>
    <t>stoup.13:2</t>
  </si>
  <si>
    <t>734293272</t>
  </si>
  <si>
    <t xml:space="preserve">Kohout kulový FILTR BALL, DN 20 </t>
  </si>
  <si>
    <t>stoup.13:1</t>
  </si>
  <si>
    <t>734293273</t>
  </si>
  <si>
    <t xml:space="preserve">Kohout kulový FILTR BALL, DN 25 </t>
  </si>
  <si>
    <t>734419131</t>
  </si>
  <si>
    <t xml:space="preserve">Montáž kompaktního měřiče tepla závitového 1/2" </t>
  </si>
  <si>
    <t>735000911</t>
  </si>
  <si>
    <t xml:space="preserve">Oprava-vyregulování ventilů s ručním ovládáním </t>
  </si>
  <si>
    <t>1.NP- podlahové smyčky:42</t>
  </si>
  <si>
    <t>735000912</t>
  </si>
  <si>
    <t xml:space="preserve">Oprava-vyregulování ventilů s termost.ovládáním </t>
  </si>
  <si>
    <t>1.PP:10</t>
  </si>
  <si>
    <t>1.NP:15</t>
  </si>
  <si>
    <t>2.NP:25</t>
  </si>
  <si>
    <t>3.NP:32</t>
  </si>
  <si>
    <t>7.NP:39</t>
  </si>
  <si>
    <t>734-01</t>
  </si>
  <si>
    <t>Připojovací šroubení s vypouštěním pro tělesa s integrovanou ventilovou vložkou - rohové</t>
  </si>
  <si>
    <t>2.NP:1</t>
  </si>
  <si>
    <t>7.NP:2</t>
  </si>
  <si>
    <t>734-02</t>
  </si>
  <si>
    <t>Připojovací šroubení s vypouštěním pro tělesa s integrovanou ventilovou vložkou - přímé</t>
  </si>
  <si>
    <t>734-05</t>
  </si>
  <si>
    <t>Termohlavice - zabezpečení pro věřejné prostory připoj. závit M30x1,5</t>
  </si>
  <si>
    <t>734-10</t>
  </si>
  <si>
    <t>Vyvažovací ventil koncových jednotek DN 15 LF</t>
  </si>
  <si>
    <t>1.NP:1</t>
  </si>
  <si>
    <t>3.NP:3</t>
  </si>
  <si>
    <t>734-11</t>
  </si>
  <si>
    <t>Vyvažovací ventil koncových jednotek DN 15 NF</t>
  </si>
  <si>
    <t>1.NP:3</t>
  </si>
  <si>
    <t>2.NP:3</t>
  </si>
  <si>
    <t>7.NP:4</t>
  </si>
  <si>
    <t>734-12</t>
  </si>
  <si>
    <t>Vyvažovací ventil koncových jednotek DN 20 NF</t>
  </si>
  <si>
    <t>734-23</t>
  </si>
  <si>
    <t xml:space="preserve">Vyvažovací ventil s vypouštěním DN 10 </t>
  </si>
  <si>
    <t>734-24</t>
  </si>
  <si>
    <t xml:space="preserve">Vyvažovací ventil s vypouštěním DN 25 </t>
  </si>
  <si>
    <t>734-25</t>
  </si>
  <si>
    <t xml:space="preserve">Vyvažovací ventil s vypouštěním DN 32 </t>
  </si>
  <si>
    <t>734-26</t>
  </si>
  <si>
    <t xml:space="preserve">Vyvažovací ventil s vypouštěním DN 40 </t>
  </si>
  <si>
    <t>734-27</t>
  </si>
  <si>
    <t xml:space="preserve">Vyvažovací ventil s vypouštěním DN 50 </t>
  </si>
  <si>
    <t>734-30</t>
  </si>
  <si>
    <t>Servopohon pro 3-cestné směšovací ventily 24V; 0-10V</t>
  </si>
  <si>
    <t>1.PP:4</t>
  </si>
  <si>
    <t>734-31</t>
  </si>
  <si>
    <t xml:space="preserve">3-cestný směšovací ventil DN 15, kvs=1 </t>
  </si>
  <si>
    <t>734-32</t>
  </si>
  <si>
    <t xml:space="preserve">3-cestný směšovací ventil DN 15, kvs=1,6 </t>
  </si>
  <si>
    <t>734-33</t>
  </si>
  <si>
    <t xml:space="preserve">3-cestný směšovací ventil DN 20, kvs=2,5 </t>
  </si>
  <si>
    <t>VZT:1</t>
  </si>
  <si>
    <t>734-34</t>
  </si>
  <si>
    <t xml:space="preserve">3-cestný směšovací ventil DN 25, kvs=6,3 </t>
  </si>
  <si>
    <t>734-35</t>
  </si>
  <si>
    <t xml:space="preserve">3-cestný směšovací ventil DN 32, kvs=16 </t>
  </si>
  <si>
    <t>734-41</t>
  </si>
  <si>
    <t>Sestava rozdělovač+sběrač pro připojení radiátorů bez skříně, 2-okruhová (kompatibilní se stávající)</t>
  </si>
  <si>
    <t>734-42</t>
  </si>
  <si>
    <t>Sestava rozdělovač+sběrač pro připojení radiátorů bez skříně, 3-okruhová (kompatibilní se stávající)</t>
  </si>
  <si>
    <t>734-43</t>
  </si>
  <si>
    <t xml:space="preserve">Montaz rozdelovaci stanice </t>
  </si>
  <si>
    <t>734-44</t>
  </si>
  <si>
    <t xml:space="preserve">Demontaz rozdelovaci stanice </t>
  </si>
  <si>
    <t>734-51</t>
  </si>
  <si>
    <t>Měřič tepla SHARKY 775 (topení) DN 15, (G 3/4´´), qp 0,6 m3/h, l=110 mm, 130°C</t>
  </si>
  <si>
    <t>s integrovanou ultrazvukovou průtokoměrnou částí s 1,5 m signálním kabelem, baterií A-cell, teploměry,</t>
  </si>
  <si>
    <t>vestavěným radiomodulem, optickým datovým výstupem</t>
  </si>
  <si>
    <t>734-53</t>
  </si>
  <si>
    <t xml:space="preserve">MT SON kul.v ent.s jímkou DN15 (3/4") </t>
  </si>
  <si>
    <t>734-54</t>
  </si>
  <si>
    <t xml:space="preserve">Mosazná jímka 85mm </t>
  </si>
  <si>
    <t>stoupačka 13:1</t>
  </si>
  <si>
    <t>734-55</t>
  </si>
  <si>
    <t xml:space="preserve">Šroubení mosaz DN15 d-37mm </t>
  </si>
  <si>
    <t>734-57</t>
  </si>
  <si>
    <t xml:space="preserve">M-Bus modul pro měřič tepla Sharky </t>
  </si>
  <si>
    <t>734-58</t>
  </si>
  <si>
    <t>Parametrizace 775 vložení M-Bus modulu a nastav ení M-Bus adresy</t>
  </si>
  <si>
    <t>998734203</t>
  </si>
  <si>
    <t xml:space="preserve">Přesun hmot pro armatury, výšky do 24 m </t>
  </si>
  <si>
    <t>921      T00</t>
  </si>
  <si>
    <t xml:space="preserve">Hzs - Hydraulické vyvážení soustavy </t>
  </si>
  <si>
    <t>1.PP:14</t>
  </si>
  <si>
    <t>1.NP:10</t>
  </si>
  <si>
    <t>2.NP:5</t>
  </si>
  <si>
    <t>3.NP:6</t>
  </si>
  <si>
    <t>7.NP:6</t>
  </si>
  <si>
    <t>735</t>
  </si>
  <si>
    <t>Otopná tělesa</t>
  </si>
  <si>
    <t>735131810</t>
  </si>
  <si>
    <t xml:space="preserve">Demontáž otopných těles hliníkových článkových </t>
  </si>
  <si>
    <t>m2</t>
  </si>
  <si>
    <t>6 článků výšky 1800:6*1,014</t>
  </si>
  <si>
    <t>6 článků výšky 1800:6*1,041</t>
  </si>
  <si>
    <t>735151811</t>
  </si>
  <si>
    <t xml:space="preserve">Demontáž otopných těles panelových 1řadých,1500 mm </t>
  </si>
  <si>
    <t>735151812</t>
  </si>
  <si>
    <t xml:space="preserve">Demontáž otopných těles panelových 1řadých,2820 mm </t>
  </si>
  <si>
    <t>735151821</t>
  </si>
  <si>
    <t xml:space="preserve">Demontáž otopných těles panelových 2řadých,1500 mm </t>
  </si>
  <si>
    <t>735151822</t>
  </si>
  <si>
    <t xml:space="preserve">Demontáž otopných těles panelových 2řadých,2820 mm </t>
  </si>
  <si>
    <t>735157245</t>
  </si>
  <si>
    <t xml:space="preserve">Otopná těl.panel. Ventil Kompakt 11  500/ 900 </t>
  </si>
  <si>
    <t>3.NP:2</t>
  </si>
  <si>
    <t>735157246</t>
  </si>
  <si>
    <t xml:space="preserve">Otopná těl.panel. Ventil Kompakt 11  500/1000 </t>
  </si>
  <si>
    <t>7.NP:3</t>
  </si>
  <si>
    <t>735157248</t>
  </si>
  <si>
    <t xml:space="preserve">Otopná těl.panel. Ventil Kompakt 11  500/1200 </t>
  </si>
  <si>
    <t>735157543</t>
  </si>
  <si>
    <t>Otopná těl.panel. Ventil Kompakt 21  500/ 700 NA NOŽKÁCH</t>
  </si>
  <si>
    <t>735157551</t>
  </si>
  <si>
    <t xml:space="preserve">Otopná těl.panel. Ventil Kompakt 21  500/1800 </t>
  </si>
  <si>
    <t>735157606</t>
  </si>
  <si>
    <t xml:space="preserve">Otopná těl.panel. Ventil Kompakt 22  300/1000 </t>
  </si>
  <si>
    <t>735158210</t>
  </si>
  <si>
    <t xml:space="preserve">Tlakové zkoušky panelových těles 1řadých </t>
  </si>
  <si>
    <t>735158220</t>
  </si>
  <si>
    <t xml:space="preserve">Tlakové zkoušky panelových těles 2řadých </t>
  </si>
  <si>
    <t>735159110</t>
  </si>
  <si>
    <t xml:space="preserve">Montáž panelových těles 1řadých do délky 1500 mm </t>
  </si>
  <si>
    <t>735159210</t>
  </si>
  <si>
    <t xml:space="preserve">Montáž panelových těles 2řadých do délky 1140 mm </t>
  </si>
  <si>
    <t>735159230</t>
  </si>
  <si>
    <t xml:space="preserve">Montáž panelových těles 2řadých do délky 1980 mm </t>
  </si>
  <si>
    <t>735164522</t>
  </si>
  <si>
    <t xml:space="preserve">Mtž topných žebříků na stěnu 1340- </t>
  </si>
  <si>
    <t>3.NP:1</t>
  </si>
  <si>
    <t xml:space="preserve">Demontáž topných žebříků na stěnu </t>
  </si>
  <si>
    <t>7.NP:5</t>
  </si>
  <si>
    <t>998735203</t>
  </si>
  <si>
    <t xml:space="preserve">Přesun hmot pro otopná tělesa, výšky do 24 m </t>
  </si>
  <si>
    <t>913      T00</t>
  </si>
  <si>
    <t xml:space="preserve">Hzs - topná zkouška </t>
  </si>
  <si>
    <t>D96</t>
  </si>
  <si>
    <t>Přesuny suti a vybouraných hmot</t>
  </si>
  <si>
    <t>979012112</t>
  </si>
  <si>
    <t xml:space="preserve">Svislá doprava suti na výšku do 3,5 m </t>
  </si>
  <si>
    <t>t</t>
  </si>
  <si>
    <t>979012119</t>
  </si>
  <si>
    <t xml:space="preserve">Příplatek k suti za každých dalších 5 m výšky </t>
  </si>
  <si>
    <t>979082111</t>
  </si>
  <si>
    <t>Vnitrostaveništní doprava suti do 10 m celkem 30m</t>
  </si>
  <si>
    <t>979082121</t>
  </si>
  <si>
    <t xml:space="preserve">Příplatek k vnitrost. dopravě suti za dalších 5 m </t>
  </si>
  <si>
    <t>979083117</t>
  </si>
  <si>
    <t>Vodorovné přemístění suti na skládku do 6000 m celkem 20km</t>
  </si>
  <si>
    <t>Pro volbu položky je rozhodující dopravní vzdálenost těžiště skládky a půdorysné plochy objektu.</t>
  </si>
  <si>
    <t>V položce jsou zakalkulovány i náklady na naložení suti na dopravní prostředek a složení.</t>
  </si>
  <si>
    <t>979083191</t>
  </si>
  <si>
    <t xml:space="preserve">Příplatek za dalších započatých 1000 m nad 6000 m </t>
  </si>
  <si>
    <t>979999996</t>
  </si>
  <si>
    <t xml:space="preserve">Poplatek za skládku suti a vybouraných hmot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</si>
  <si>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</si>
  <si>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</si>
  <si>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</si>
  <si>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</si>
  <si>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</si>
  <si>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</si>
  <si>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</si>
  <si>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</si>
  <si>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Čerpadlo oběhové 0,45m3/h; 15kPa</t>
  </si>
  <si>
    <t>Výukové prostory</t>
  </si>
  <si>
    <t>SO 01-Rozšíření výukových ploch</t>
  </si>
  <si>
    <t>Vytápění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</si>
</sst>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23" fillId="0" borderId="0" xfId="1" applyFont="1"/>
    <xf numFmtId="0" fontId="1" fillId="0" borderId="0" xfId="1" applyAlignment="1">
      <alignment horizontal="right"/>
    </xf>
    <xf numFmtId="0" fontId="24" fillId="0" borderId="0" xfId="1" applyFont="1"/>
    <xf numFmtId="3" fontId="24" fillId="0" borderId="0" xfId="1" applyNumberFormat="1" applyFont="1" applyAlignment="1">
      <alignment horizontal="right"/>
    </xf>
    <xf numFmtId="4" fontId="24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7" fillId="3" borderId="34" xfId="1" applyFont="1" applyFill="1" applyBorder="1" applyAlignment="1">
      <alignment horizontal="left" wrapText="1" indent="1"/>
    </xf>
    <xf numFmtId="0" fontId="18" fillId="0" borderId="0" xfId="0" applyFont="1"/>
    <xf numFmtId="0" fontId="18" fillId="0" borderId="13" xfId="0" applyFont="1" applyBorder="1"/>
  </cellXfs>
  <cellStyles count="2">
    <cellStyle name="Normální" xfId="0" builtinId="0"/>
    <cellStyle name="normální_POL.XLS" xfId="1" xr:uid="{7AE36906-A6C0-4955-AA9E-B49FCD3B0C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3749E-C57E-450B-B0A5-03E6F9A6C770}">
  <sheetPr codeName="List21"/>
  <dimension ref="A1:BE55"/>
  <sheetViews>
    <sheetView topLeftCell="A7" workbookViewId="0">
      <selection activeCell="E31" sqref="E3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Vytápění</v>
      </c>
      <c r="D2" s="5" t="str">
        <f>Rekapitulace!G2</f>
        <v>Výukové prostory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78</v>
      </c>
      <c r="B5" s="18"/>
      <c r="C5" s="19" t="s">
        <v>350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13" t="s">
        <v>9</v>
      </c>
      <c r="G6" s="21"/>
    </row>
    <row r="7" spans="1:57" ht="12.95" customHeight="1" x14ac:dyDescent="0.2">
      <c r="A7" s="22" t="s">
        <v>76</v>
      </c>
      <c r="B7" s="23"/>
      <c r="C7" s="24" t="s">
        <v>77</v>
      </c>
      <c r="D7" s="25"/>
      <c r="E7" s="25"/>
      <c r="F7" s="26" t="s">
        <v>10</v>
      </c>
      <c r="G7" s="21">
        <f>IF(PocetMJ=0,,ROUND((F30+F32)/PocetMJ,1))</f>
        <v>0</v>
      </c>
    </row>
    <row r="8" spans="1:57" x14ac:dyDescent="0.2">
      <c r="A8" s="27" t="s">
        <v>11</v>
      </c>
      <c r="B8" s="13"/>
      <c r="C8" s="185"/>
      <c r="D8" s="185"/>
      <c r="E8" s="186"/>
      <c r="F8" s="13" t="s">
        <v>12</v>
      </c>
      <c r="G8" s="28"/>
    </row>
    <row r="9" spans="1:57" x14ac:dyDescent="0.2">
      <c r="A9" s="27" t="s">
        <v>13</v>
      </c>
      <c r="B9" s="13"/>
      <c r="C9" s="185">
        <f>Projektant</f>
        <v>0</v>
      </c>
      <c r="D9" s="185"/>
      <c r="E9" s="186"/>
      <c r="F9" s="13"/>
      <c r="G9" s="28"/>
    </row>
    <row r="10" spans="1:57" x14ac:dyDescent="0.2">
      <c r="A10" s="27" t="s">
        <v>14</v>
      </c>
      <c r="B10" s="13"/>
      <c r="C10" s="185"/>
      <c r="D10" s="185"/>
      <c r="E10" s="185"/>
      <c r="F10" s="13"/>
      <c r="G10" s="29"/>
      <c r="H10" s="30"/>
    </row>
    <row r="11" spans="1:57" ht="13.5" customHeight="1" x14ac:dyDescent="0.2">
      <c r="A11" s="27" t="s">
        <v>15</v>
      </c>
      <c r="B11" s="13"/>
      <c r="C11" s="185"/>
      <c r="D11" s="185"/>
      <c r="E11" s="185"/>
      <c r="F11" s="13" t="s">
        <v>16</v>
      </c>
      <c r="G11" s="29">
        <v>697</v>
      </c>
      <c r="BA11" s="31"/>
      <c r="BB11" s="31"/>
      <c r="BC11" s="31"/>
      <c r="BD11" s="31"/>
      <c r="BE11" s="31"/>
    </row>
    <row r="12" spans="1:57" ht="12.75" customHeight="1" x14ac:dyDescent="0.2">
      <c r="A12" s="32" t="s">
        <v>17</v>
      </c>
      <c r="B12" s="10"/>
      <c r="C12" s="187"/>
      <c r="D12" s="187"/>
      <c r="E12" s="187"/>
      <c r="F12" s="33" t="s">
        <v>18</v>
      </c>
      <c r="G12" s="34"/>
    </row>
    <row r="13" spans="1:57" ht="28.5" customHeight="1" thickBot="1" x14ac:dyDescent="0.25">
      <c r="A13" s="35" t="s">
        <v>19</v>
      </c>
      <c r="B13" s="36"/>
      <c r="C13" s="36"/>
      <c r="D13" s="36"/>
      <c r="E13" s="37"/>
      <c r="F13" s="37"/>
      <c r="G13" s="38"/>
    </row>
    <row r="14" spans="1:57" ht="17.25" customHeight="1" thickBot="1" x14ac:dyDescent="0.25">
      <c r="A14" s="39" t="s">
        <v>20</v>
      </c>
      <c r="B14" s="40"/>
      <c r="C14" s="41"/>
      <c r="D14" s="42" t="s">
        <v>21</v>
      </c>
      <c r="E14" s="43"/>
      <c r="F14" s="43"/>
      <c r="G14" s="41"/>
    </row>
    <row r="15" spans="1:57" ht="15.95" customHeight="1" x14ac:dyDescent="0.2">
      <c r="A15" s="44"/>
      <c r="B15" s="45" t="s">
        <v>22</v>
      </c>
      <c r="C15" s="46">
        <f>HSV</f>
        <v>0</v>
      </c>
      <c r="D15" s="47" t="str">
        <f>Rekapitulace!A18</f>
        <v>Ztížené výrobní podmínky</v>
      </c>
      <c r="E15" s="48"/>
      <c r="F15" s="49"/>
      <c r="G15" s="46">
        <f>Rekapitulace!I18</f>
        <v>0</v>
      </c>
    </row>
    <row r="16" spans="1:57" ht="15.95" customHeight="1" x14ac:dyDescent="0.2">
      <c r="A16" s="44" t="s">
        <v>23</v>
      </c>
      <c r="B16" s="45" t="s">
        <v>24</v>
      </c>
      <c r="C16" s="46">
        <f>PSV</f>
        <v>0</v>
      </c>
      <c r="D16" s="9" t="str">
        <f>Rekapitulace!A19</f>
        <v>Oborová přirážka</v>
      </c>
      <c r="E16" s="50"/>
      <c r="F16" s="51"/>
      <c r="G16" s="46">
        <f>Rekapitulace!I19</f>
        <v>0</v>
      </c>
    </row>
    <row r="17" spans="1:7" ht="15.95" customHeight="1" x14ac:dyDescent="0.2">
      <c r="A17" s="44" t="s">
        <v>25</v>
      </c>
      <c r="B17" s="45" t="s">
        <v>26</v>
      </c>
      <c r="C17" s="46">
        <f>Mont</f>
        <v>0</v>
      </c>
      <c r="D17" s="9" t="str">
        <f>Rekapitulace!A20</f>
        <v>Přesun stavebních kapacit</v>
      </c>
      <c r="E17" s="50"/>
      <c r="F17" s="51"/>
      <c r="G17" s="46">
        <f>Rekapitulace!I20</f>
        <v>0</v>
      </c>
    </row>
    <row r="18" spans="1:7" ht="15.95" customHeight="1" x14ac:dyDescent="0.2">
      <c r="A18" s="52" t="s">
        <v>27</v>
      </c>
      <c r="B18" s="53" t="s">
        <v>28</v>
      </c>
      <c r="C18" s="46">
        <f>Dodavka</f>
        <v>0</v>
      </c>
      <c r="D18" s="9" t="str">
        <f>Rekapitulace!A21</f>
        <v>Mimostaveništní doprava</v>
      </c>
      <c r="E18" s="50"/>
      <c r="F18" s="51"/>
      <c r="G18" s="46">
        <f>Rekapitulace!I21</f>
        <v>0</v>
      </c>
    </row>
    <row r="19" spans="1:7" ht="15.95" customHeight="1" x14ac:dyDescent="0.2">
      <c r="A19" s="54" t="s">
        <v>29</v>
      </c>
      <c r="B19" s="45"/>
      <c r="C19" s="46">
        <f>SUM(C15:C18)</f>
        <v>0</v>
      </c>
      <c r="D19" s="9" t="str">
        <f>Rekapitulace!A22</f>
        <v>Zařízení staveniště</v>
      </c>
      <c r="E19" s="50"/>
      <c r="F19" s="51"/>
      <c r="G19" s="46">
        <f>Rekapitulace!I22</f>
        <v>0</v>
      </c>
    </row>
    <row r="20" spans="1:7" ht="15.95" customHeight="1" x14ac:dyDescent="0.2">
      <c r="A20" s="54"/>
      <c r="B20" s="45"/>
      <c r="C20" s="46"/>
      <c r="D20" s="9" t="str">
        <f>Rekapitulace!A23</f>
        <v>Provoz investora</v>
      </c>
      <c r="E20" s="50"/>
      <c r="F20" s="51"/>
      <c r="G20" s="46">
        <f>Rekapitulace!I23</f>
        <v>0</v>
      </c>
    </row>
    <row r="21" spans="1:7" ht="15.95" customHeight="1" x14ac:dyDescent="0.2">
      <c r="A21" s="54" t="s">
        <v>30</v>
      </c>
      <c r="B21" s="45"/>
      <c r="C21" s="46">
        <f>HZS</f>
        <v>0</v>
      </c>
      <c r="D21" s="9" t="str">
        <f>Rekapitulace!A24</f>
        <v>Kompletační činnost (IČD)</v>
      </c>
      <c r="E21" s="50"/>
      <c r="F21" s="51"/>
      <c r="G21" s="46">
        <f>Rekapitulace!I24</f>
        <v>0</v>
      </c>
    </row>
    <row r="22" spans="1:7" ht="15.95" customHeight="1" x14ac:dyDescent="0.2">
      <c r="A22" s="55" t="s">
        <v>31</v>
      </c>
      <c r="B22" s="56"/>
      <c r="C22" s="46">
        <f>C19+C21</f>
        <v>0</v>
      </c>
      <c r="D22" s="9" t="s">
        <v>32</v>
      </c>
      <c r="E22" s="50"/>
      <c r="F22" s="51"/>
      <c r="G22" s="46">
        <f>G23-SUM(G15:G21)</f>
        <v>0</v>
      </c>
    </row>
    <row r="23" spans="1:7" ht="15.95" customHeight="1" thickBot="1" x14ac:dyDescent="0.25">
      <c r="A23" s="188" t="s">
        <v>33</v>
      </c>
      <c r="B23" s="189"/>
      <c r="C23" s="57">
        <f>C22+G23</f>
        <v>0</v>
      </c>
      <c r="D23" s="58" t="s">
        <v>34</v>
      </c>
      <c r="E23" s="59"/>
      <c r="F23" s="60"/>
      <c r="G23" s="46">
        <f>VRN</f>
        <v>0</v>
      </c>
    </row>
    <row r="24" spans="1:7" x14ac:dyDescent="0.2">
      <c r="A24" s="61" t="s">
        <v>35</v>
      </c>
      <c r="B24" s="62"/>
      <c r="C24" s="63"/>
      <c r="D24" s="62" t="s">
        <v>36</v>
      </c>
      <c r="E24" s="62"/>
      <c r="F24" s="64" t="s">
        <v>37</v>
      </c>
      <c r="G24" s="65"/>
    </row>
    <row r="25" spans="1:7" x14ac:dyDescent="0.2">
      <c r="A25" s="55" t="s">
        <v>38</v>
      </c>
      <c r="B25" s="56"/>
      <c r="C25" s="66"/>
      <c r="D25" s="56" t="s">
        <v>38</v>
      </c>
      <c r="E25" s="56"/>
      <c r="F25" s="67" t="s">
        <v>38</v>
      </c>
      <c r="G25" s="68"/>
    </row>
    <row r="26" spans="1:7" ht="37.5" customHeight="1" x14ac:dyDescent="0.2">
      <c r="A26" s="55" t="s">
        <v>39</v>
      </c>
      <c r="B26" s="69"/>
      <c r="C26" s="66"/>
      <c r="D26" s="56" t="s">
        <v>39</v>
      </c>
      <c r="E26" s="56"/>
      <c r="F26" s="67" t="s">
        <v>39</v>
      </c>
      <c r="G26" s="68"/>
    </row>
    <row r="27" spans="1:7" x14ac:dyDescent="0.2">
      <c r="A27" s="55"/>
      <c r="B27" s="70"/>
      <c r="C27" s="66"/>
      <c r="D27" s="56"/>
      <c r="E27" s="56"/>
      <c r="F27" s="67"/>
      <c r="G27" s="68"/>
    </row>
    <row r="28" spans="1:7" x14ac:dyDescent="0.2">
      <c r="A28" s="55" t="s">
        <v>40</v>
      </c>
      <c r="B28" s="56"/>
      <c r="C28" s="66"/>
      <c r="D28" s="67" t="s">
        <v>41</v>
      </c>
      <c r="E28" s="66"/>
      <c r="F28" s="56" t="s">
        <v>41</v>
      </c>
      <c r="G28" s="68"/>
    </row>
    <row r="29" spans="1:7" ht="69" customHeight="1" x14ac:dyDescent="0.2">
      <c r="A29" s="55"/>
      <c r="B29" s="56"/>
      <c r="C29" s="71"/>
      <c r="D29" s="72"/>
      <c r="E29" s="71"/>
      <c r="F29" s="56"/>
      <c r="G29" s="68"/>
    </row>
    <row r="30" spans="1:7" x14ac:dyDescent="0.2">
      <c r="A30" s="73" t="s">
        <v>42</v>
      </c>
      <c r="B30" s="74"/>
      <c r="C30" s="75">
        <v>21</v>
      </c>
      <c r="D30" s="74" t="s">
        <v>43</v>
      </c>
      <c r="E30" s="76"/>
      <c r="F30" s="190">
        <f>C23-F32</f>
        <v>0</v>
      </c>
      <c r="G30" s="191"/>
    </row>
    <row r="31" spans="1:7" x14ac:dyDescent="0.2">
      <c r="A31" s="73" t="s">
        <v>44</v>
      </c>
      <c r="B31" s="74"/>
      <c r="C31" s="75">
        <f>SazbaDPH1</f>
        <v>21</v>
      </c>
      <c r="D31" s="74" t="s">
        <v>45</v>
      </c>
      <c r="E31" s="76"/>
      <c r="F31" s="190">
        <f>ROUND(PRODUCT(F30,C31/100),0)</f>
        <v>0</v>
      </c>
      <c r="G31" s="191"/>
    </row>
    <row r="32" spans="1:7" x14ac:dyDescent="0.2">
      <c r="A32" s="73" t="s">
        <v>42</v>
      </c>
      <c r="B32" s="74"/>
      <c r="C32" s="75">
        <v>0</v>
      </c>
      <c r="D32" s="74" t="s">
        <v>45</v>
      </c>
      <c r="E32" s="76"/>
      <c r="F32" s="190">
        <v>0</v>
      </c>
      <c r="G32" s="191"/>
    </row>
    <row r="33" spans="1:8" x14ac:dyDescent="0.2">
      <c r="A33" s="73" t="s">
        <v>44</v>
      </c>
      <c r="B33" s="77"/>
      <c r="C33" s="78">
        <f>SazbaDPH2</f>
        <v>0</v>
      </c>
      <c r="D33" s="74" t="s">
        <v>45</v>
      </c>
      <c r="E33" s="51"/>
      <c r="F33" s="190">
        <f>ROUND(PRODUCT(F32,C33/100),0)</f>
        <v>0</v>
      </c>
      <c r="G33" s="191"/>
    </row>
    <row r="34" spans="1:8" s="82" customFormat="1" ht="19.5" customHeight="1" thickBot="1" x14ac:dyDescent="0.3">
      <c r="A34" s="79" t="s">
        <v>46</v>
      </c>
      <c r="B34" s="80"/>
      <c r="C34" s="80"/>
      <c r="D34" s="80"/>
      <c r="E34" s="81"/>
      <c r="F34" s="192">
        <f>ROUND(SUM(F30:F33),0)</f>
        <v>0</v>
      </c>
      <c r="G34" s="193"/>
    </row>
    <row r="36" spans="1:8" x14ac:dyDescent="0.2">
      <c r="A36" t="s">
        <v>47</v>
      </c>
      <c r="H36" t="s">
        <v>5</v>
      </c>
    </row>
    <row r="37" spans="1:8" ht="14.25" customHeight="1" x14ac:dyDescent="0.2">
      <c r="B37" s="184"/>
      <c r="C37" s="184"/>
      <c r="D37" s="184"/>
      <c r="E37" s="184"/>
      <c r="F37" s="184"/>
      <c r="G37" s="184"/>
      <c r="H37" t="s">
        <v>5</v>
      </c>
    </row>
    <row r="38" spans="1:8" ht="12.75" customHeight="1" x14ac:dyDescent="0.2">
      <c r="A38" s="83"/>
      <c r="B38" s="184"/>
      <c r="C38" s="184"/>
      <c r="D38" s="184"/>
      <c r="E38" s="184"/>
      <c r="F38" s="184"/>
      <c r="G38" s="184"/>
      <c r="H38" t="s">
        <v>5</v>
      </c>
    </row>
    <row r="39" spans="1:8" x14ac:dyDescent="0.2">
      <c r="A39" s="83"/>
      <c r="B39" s="184"/>
      <c r="C39" s="184"/>
      <c r="D39" s="184"/>
      <c r="E39" s="184"/>
      <c r="F39" s="184"/>
      <c r="G39" s="184"/>
      <c r="H39" t="s">
        <v>5</v>
      </c>
    </row>
    <row r="40" spans="1:8" x14ac:dyDescent="0.2">
      <c r="A40" s="83"/>
      <c r="B40" s="184"/>
      <c r="C40" s="184"/>
      <c r="D40" s="184"/>
      <c r="E40" s="184"/>
      <c r="F40" s="184"/>
      <c r="G40" s="184"/>
      <c r="H40" t="s">
        <v>5</v>
      </c>
    </row>
    <row r="41" spans="1:8" x14ac:dyDescent="0.2">
      <c r="A41" s="83"/>
      <c r="B41" s="184"/>
      <c r="C41" s="184"/>
      <c r="D41" s="184"/>
      <c r="E41" s="184"/>
      <c r="F41" s="184"/>
      <c r="G41" s="184"/>
      <c r="H41" t="s">
        <v>5</v>
      </c>
    </row>
    <row r="42" spans="1:8" x14ac:dyDescent="0.2">
      <c r="A42" s="83"/>
      <c r="B42" s="184"/>
      <c r="C42" s="184"/>
      <c r="D42" s="184"/>
      <c r="E42" s="184"/>
      <c r="F42" s="184"/>
      <c r="G42" s="184"/>
      <c r="H42" t="s">
        <v>5</v>
      </c>
    </row>
    <row r="43" spans="1:8" x14ac:dyDescent="0.2">
      <c r="A43" s="83"/>
      <c r="B43" s="184"/>
      <c r="C43" s="184"/>
      <c r="D43" s="184"/>
      <c r="E43" s="184"/>
      <c r="F43" s="184"/>
      <c r="G43" s="184"/>
      <c r="H43" t="s">
        <v>5</v>
      </c>
    </row>
    <row r="44" spans="1:8" x14ac:dyDescent="0.2">
      <c r="A44" s="83"/>
      <c r="B44" s="184"/>
      <c r="C44" s="184"/>
      <c r="D44" s="184"/>
      <c r="E44" s="184"/>
      <c r="F44" s="184"/>
      <c r="G44" s="184"/>
      <c r="H44" t="s">
        <v>5</v>
      </c>
    </row>
    <row r="45" spans="1:8" ht="0.75" customHeight="1" x14ac:dyDescent="0.2">
      <c r="A45" s="83"/>
      <c r="B45" s="184"/>
      <c r="C45" s="184"/>
      <c r="D45" s="184"/>
      <c r="E45" s="184"/>
      <c r="F45" s="184"/>
      <c r="G45" s="184"/>
      <c r="H45" t="s">
        <v>5</v>
      </c>
    </row>
    <row r="46" spans="1:8" x14ac:dyDescent="0.2">
      <c r="B46" s="194"/>
      <c r="C46" s="194"/>
      <c r="D46" s="194"/>
      <c r="E46" s="194"/>
      <c r="F46" s="194"/>
      <c r="G46" s="194"/>
    </row>
    <row r="47" spans="1:8" x14ac:dyDescent="0.2">
      <c r="B47" s="194"/>
      <c r="C47" s="194"/>
      <c r="D47" s="194"/>
      <c r="E47" s="194"/>
      <c r="F47" s="194"/>
      <c r="G47" s="194"/>
    </row>
    <row r="48" spans="1:8" x14ac:dyDescent="0.2">
      <c r="B48" s="194"/>
      <c r="C48" s="194"/>
      <c r="D48" s="194"/>
      <c r="E48" s="194"/>
      <c r="F48" s="194"/>
      <c r="G48" s="194"/>
    </row>
    <row r="49" spans="2:7" x14ac:dyDescent="0.2">
      <c r="B49" s="194"/>
      <c r="C49" s="194"/>
      <c r="D49" s="194"/>
      <c r="E49" s="194"/>
      <c r="F49" s="194"/>
      <c r="G49" s="194"/>
    </row>
    <row r="50" spans="2:7" x14ac:dyDescent="0.2">
      <c r="B50" s="194"/>
      <c r="C50" s="194"/>
      <c r="D50" s="194"/>
      <c r="E50" s="194"/>
      <c r="F50" s="194"/>
      <c r="G50" s="194"/>
    </row>
    <row r="51" spans="2:7" x14ac:dyDescent="0.2">
      <c r="B51" s="194"/>
      <c r="C51" s="194"/>
      <c r="D51" s="194"/>
      <c r="E51" s="194"/>
      <c r="F51" s="194"/>
      <c r="G51" s="194"/>
    </row>
    <row r="52" spans="2:7" x14ac:dyDescent="0.2">
      <c r="B52" s="194"/>
      <c r="C52" s="194"/>
      <c r="D52" s="194"/>
      <c r="E52" s="194"/>
      <c r="F52" s="194"/>
      <c r="G52" s="194"/>
    </row>
    <row r="53" spans="2:7" x14ac:dyDescent="0.2">
      <c r="B53" s="194"/>
      <c r="C53" s="194"/>
      <c r="D53" s="194"/>
      <c r="E53" s="194"/>
      <c r="F53" s="194"/>
      <c r="G53" s="194"/>
    </row>
    <row r="54" spans="2:7" x14ac:dyDescent="0.2">
      <c r="B54" s="194"/>
      <c r="C54" s="194"/>
      <c r="D54" s="194"/>
      <c r="E54" s="194"/>
      <c r="F54" s="194"/>
      <c r="G54" s="194"/>
    </row>
    <row r="55" spans="2:7" x14ac:dyDescent="0.2">
      <c r="B55" s="194"/>
      <c r="C55" s="194"/>
      <c r="D55" s="194"/>
      <c r="E55" s="194"/>
      <c r="F55" s="194"/>
      <c r="G55" s="194"/>
    </row>
  </sheetData>
  <sheetProtection algorithmName="SHA-512" hashValue="L6NUH/4bA62VCA2C4rucRSvieiYMUigNgWSfPQTEQ0jtpgMOl5m6l/5co7RX0JO/SULwY3bU/UVdIB2vRlYstw==" saltValue="DtHVf9wLqYy3y+CYW+OMag==" spinCount="100000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2E841-1D44-4E3B-AFE6-337B32380F22}">
  <sheetPr codeName="List31"/>
  <dimension ref="A1:IV77"/>
  <sheetViews>
    <sheetView workbookViewId="0">
      <selection activeCell="G2" sqref="G2:I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256" ht="13.5" thickTop="1" x14ac:dyDescent="0.2">
      <c r="A1" s="195" t="s">
        <v>48</v>
      </c>
      <c r="B1" s="196"/>
      <c r="C1" s="84" t="str">
        <f>CONCATENATE(cislostavby," ",nazevstavby)</f>
        <v>0697 Stavební úpravy a modernizace IVUC Astorka</v>
      </c>
      <c r="D1" s="85"/>
      <c r="E1" s="86"/>
      <c r="F1" s="85"/>
      <c r="G1" s="87" t="s">
        <v>49</v>
      </c>
      <c r="H1" s="88" t="s">
        <v>351</v>
      </c>
      <c r="I1" s="89"/>
    </row>
    <row r="2" spans="1:256" ht="13.5" thickBot="1" x14ac:dyDescent="0.25">
      <c r="A2" s="197" t="s">
        <v>50</v>
      </c>
      <c r="B2" s="198"/>
      <c r="C2" s="90" t="str">
        <f>CONCATENATE(cisloobjektu," ",nazevobjektu)</f>
        <v>0001 SO 01-Rozšíření výukových ploch</v>
      </c>
      <c r="D2" s="91"/>
      <c r="E2" s="92"/>
      <c r="F2" s="91"/>
      <c r="G2" s="199" t="s">
        <v>349</v>
      </c>
      <c r="H2" s="200"/>
      <c r="I2" s="201"/>
    </row>
    <row r="3" spans="1:256" ht="13.5" thickTop="1" x14ac:dyDescent="0.2">
      <c r="A3" s="56"/>
      <c r="B3" s="56"/>
      <c r="C3" s="56"/>
      <c r="D3" s="56"/>
      <c r="E3" s="56"/>
      <c r="F3" s="56"/>
      <c r="G3" s="56"/>
      <c r="H3" s="56"/>
      <c r="I3" s="56"/>
    </row>
    <row r="4" spans="1:256" ht="19.5" customHeight="1" x14ac:dyDescent="0.25">
      <c r="A4" s="93" t="s">
        <v>51</v>
      </c>
      <c r="B4" s="94"/>
      <c r="C4" s="94"/>
      <c r="D4" s="94"/>
      <c r="E4" s="94"/>
      <c r="F4" s="94"/>
      <c r="G4" s="94"/>
      <c r="H4" s="94"/>
      <c r="I4" s="94"/>
    </row>
    <row r="5" spans="1:256" ht="13.5" thickBot="1" x14ac:dyDescent="0.25">
      <c r="A5" s="56"/>
      <c r="B5" s="56"/>
      <c r="C5" s="56"/>
      <c r="D5" s="56"/>
      <c r="E5" s="56"/>
      <c r="F5" s="56"/>
      <c r="G5" s="56"/>
      <c r="H5" s="56"/>
      <c r="I5" s="56"/>
    </row>
    <row r="6" spans="1:256" ht="13.5" thickBot="1" x14ac:dyDescent="0.25">
      <c r="A6" s="95"/>
      <c r="B6" s="96" t="s">
        <v>52</v>
      </c>
      <c r="C6" s="96"/>
      <c r="D6" s="97"/>
      <c r="E6" s="98" t="s">
        <v>53</v>
      </c>
      <c r="F6" s="99" t="s">
        <v>54</v>
      </c>
      <c r="G6" s="99" t="s">
        <v>55</v>
      </c>
      <c r="H6" s="99" t="s">
        <v>56</v>
      </c>
      <c r="I6" s="100" t="s">
        <v>30</v>
      </c>
    </row>
    <row r="7" spans="1:256" x14ac:dyDescent="0.2">
      <c r="A7" s="180" t="str">
        <f>Položky!B7</f>
        <v>713</v>
      </c>
      <c r="B7" s="101" t="str">
        <f>Položky!C7</f>
        <v>Izolace tepelné</v>
      </c>
      <c r="C7" s="56"/>
      <c r="D7" s="102"/>
      <c r="E7" s="181">
        <f>Položky!BA21</f>
        <v>0</v>
      </c>
      <c r="F7" s="182">
        <f>Položky!BB21</f>
        <v>0</v>
      </c>
      <c r="G7" s="182">
        <f>Položky!BC21</f>
        <v>0</v>
      </c>
      <c r="H7" s="182">
        <f>Položky!BD21</f>
        <v>0</v>
      </c>
      <c r="I7" s="183">
        <f>Položky!BE21</f>
        <v>0</v>
      </c>
    </row>
    <row r="8" spans="1:256" x14ac:dyDescent="0.2">
      <c r="A8" s="180" t="str">
        <f>Položky!B22</f>
        <v>732</v>
      </c>
      <c r="B8" s="101" t="str">
        <f>Položky!C22</f>
        <v>Strojovny</v>
      </c>
      <c r="C8" s="56"/>
      <c r="D8" s="102"/>
      <c r="E8" s="181">
        <f>Položky!BA29</f>
        <v>0</v>
      </c>
      <c r="F8" s="182">
        <f>Položky!BB29</f>
        <v>0</v>
      </c>
      <c r="G8" s="182">
        <f>Položky!BC29</f>
        <v>0</v>
      </c>
      <c r="H8" s="182">
        <f>Položky!BD29</f>
        <v>0</v>
      </c>
      <c r="I8" s="183">
        <f>Položky!BE29</f>
        <v>0</v>
      </c>
    </row>
    <row r="9" spans="1:256" x14ac:dyDescent="0.2">
      <c r="A9" s="180" t="str">
        <f>Položky!B30</f>
        <v>733</v>
      </c>
      <c r="B9" s="101" t="str">
        <f>Položky!C30</f>
        <v>Rozvod potrubí</v>
      </c>
      <c r="C9" s="56"/>
      <c r="D9" s="102"/>
      <c r="E9" s="181">
        <f>Položky!BA48</f>
        <v>0</v>
      </c>
      <c r="F9" s="182">
        <f>Položky!BB48</f>
        <v>0</v>
      </c>
      <c r="G9" s="182">
        <f>Položky!BC48</f>
        <v>0</v>
      </c>
      <c r="H9" s="182">
        <f>Položky!BD48</f>
        <v>0</v>
      </c>
      <c r="I9" s="183">
        <f>Položky!BE48</f>
        <v>0</v>
      </c>
    </row>
    <row r="10" spans="1:256" x14ac:dyDescent="0.2">
      <c r="A10" s="180" t="str">
        <f>Položky!B49</f>
        <v>734</v>
      </c>
      <c r="B10" s="101" t="str">
        <f>Položky!C49</f>
        <v>Armatury</v>
      </c>
      <c r="C10" s="56"/>
      <c r="D10" s="102"/>
      <c r="E10" s="181">
        <f>Položky!BA172</f>
        <v>0</v>
      </c>
      <c r="F10" s="182">
        <f>Položky!BB172</f>
        <v>0</v>
      </c>
      <c r="G10" s="182">
        <f>Položky!BC172</f>
        <v>0</v>
      </c>
      <c r="H10" s="182">
        <f>Položky!BD172</f>
        <v>0</v>
      </c>
      <c r="I10" s="183">
        <f>Položky!BE172</f>
        <v>0</v>
      </c>
    </row>
    <row r="11" spans="1:256" x14ac:dyDescent="0.2">
      <c r="A11" s="180" t="str">
        <f>Položky!B173</f>
        <v>735</v>
      </c>
      <c r="B11" s="101" t="str">
        <f>Položky!C173</f>
        <v>Otopná tělesa</v>
      </c>
      <c r="C11" s="56"/>
      <c r="D11" s="102"/>
      <c r="E11" s="181">
        <f>Položky!BA219</f>
        <v>0</v>
      </c>
      <c r="F11" s="182">
        <f>Položky!BB219</f>
        <v>0</v>
      </c>
      <c r="G11" s="182">
        <f>Položky!BC219</f>
        <v>0</v>
      </c>
      <c r="H11" s="182">
        <f>Položky!BD219</f>
        <v>0</v>
      </c>
      <c r="I11" s="183">
        <f>Položky!BE219</f>
        <v>0</v>
      </c>
    </row>
    <row r="12" spans="1:256" ht="13.5" thickBot="1" x14ac:dyDescent="0.25">
      <c r="A12" s="180" t="str">
        <f>Položky!B220</f>
        <v>D96</v>
      </c>
      <c r="B12" s="101" t="str">
        <f>Položky!C220</f>
        <v>Přesuny suti a vybouraných hmot</v>
      </c>
      <c r="C12" s="56"/>
      <c r="D12" s="102"/>
      <c r="E12" s="181">
        <f>Položky!BA230</f>
        <v>0</v>
      </c>
      <c r="F12" s="182">
        <f>Položky!BB230</f>
        <v>0</v>
      </c>
      <c r="G12" s="182">
        <f>Položky!BC230</f>
        <v>0</v>
      </c>
      <c r="H12" s="182">
        <f>Položky!BD230</f>
        <v>0</v>
      </c>
      <c r="I12" s="183">
        <f>Položky!BE230</f>
        <v>0</v>
      </c>
    </row>
    <row r="13" spans="1:256" ht="13.5" thickBot="1" x14ac:dyDescent="0.25">
      <c r="A13" s="103"/>
      <c r="B13" s="104" t="s">
        <v>57</v>
      </c>
      <c r="C13" s="104"/>
      <c r="D13" s="105"/>
      <c r="E13" s="106">
        <f>SUM(E7:E12)</f>
        <v>0</v>
      </c>
      <c r="F13" s="107">
        <f>SUM(F7:F12)</f>
        <v>0</v>
      </c>
      <c r="G13" s="107">
        <f>SUM(G7:G12)</f>
        <v>0</v>
      </c>
      <c r="H13" s="107">
        <f>SUM(H7:H12)</f>
        <v>0</v>
      </c>
      <c r="I13" s="108">
        <f>SUM(I7:I12)</f>
        <v>0</v>
      </c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  <c r="BI13" s="109"/>
      <c r="BJ13" s="109"/>
      <c r="BK13" s="109"/>
      <c r="BL13" s="109"/>
      <c r="BM13" s="109"/>
      <c r="BN13" s="109"/>
      <c r="BO13" s="109"/>
      <c r="BP13" s="109"/>
      <c r="BQ13" s="109"/>
      <c r="BR13" s="109"/>
      <c r="BS13" s="109"/>
      <c r="BT13" s="109"/>
      <c r="BU13" s="109"/>
      <c r="BV13" s="109"/>
      <c r="BW13" s="109"/>
      <c r="BX13" s="109"/>
      <c r="BY13" s="109"/>
      <c r="BZ13" s="109"/>
      <c r="CA13" s="109"/>
      <c r="CB13" s="109"/>
      <c r="CC13" s="109"/>
      <c r="CD13" s="109"/>
      <c r="CE13" s="109"/>
      <c r="CF13" s="109"/>
      <c r="CG13" s="109"/>
      <c r="CH13" s="109"/>
      <c r="CI13" s="109"/>
      <c r="CJ13" s="109"/>
      <c r="CK13" s="109"/>
      <c r="CL13" s="109"/>
      <c r="CM13" s="109"/>
      <c r="CN13" s="109"/>
      <c r="CO13" s="109"/>
      <c r="CP13" s="109"/>
      <c r="CQ13" s="109"/>
      <c r="CR13" s="109"/>
      <c r="CS13" s="109"/>
      <c r="CT13" s="109"/>
      <c r="CU13" s="109"/>
      <c r="CV13" s="109"/>
      <c r="CW13" s="109"/>
      <c r="CX13" s="109"/>
      <c r="CY13" s="109"/>
      <c r="CZ13" s="109"/>
      <c r="DA13" s="109"/>
      <c r="DB13" s="109"/>
      <c r="DC13" s="109"/>
      <c r="DD13" s="109"/>
      <c r="DE13" s="109"/>
      <c r="DF13" s="109"/>
      <c r="DG13" s="109"/>
      <c r="DH13" s="109"/>
      <c r="DI13" s="109"/>
      <c r="DJ13" s="109"/>
      <c r="DK13" s="109"/>
      <c r="DL13" s="109"/>
      <c r="DM13" s="109"/>
      <c r="DN13" s="109"/>
      <c r="DO13" s="109"/>
      <c r="DP13" s="109"/>
      <c r="DQ13" s="109"/>
      <c r="DR13" s="109"/>
      <c r="DS13" s="109"/>
      <c r="DT13" s="109"/>
      <c r="DU13" s="109"/>
      <c r="DV13" s="109"/>
      <c r="DW13" s="109"/>
      <c r="DX13" s="109"/>
      <c r="DY13" s="109"/>
      <c r="DZ13" s="109"/>
      <c r="EA13" s="109"/>
      <c r="EB13" s="109"/>
      <c r="EC13" s="109"/>
      <c r="ED13" s="109"/>
      <c r="EE13" s="109"/>
      <c r="EF13" s="109"/>
      <c r="EG13" s="109"/>
      <c r="EH13" s="109"/>
      <c r="EI13" s="109"/>
      <c r="EJ13" s="109"/>
      <c r="EK13" s="109"/>
      <c r="EL13" s="109"/>
      <c r="EM13" s="109"/>
      <c r="EN13" s="109"/>
      <c r="EO13" s="109"/>
      <c r="EP13" s="109"/>
      <c r="EQ13" s="109"/>
      <c r="ER13" s="109"/>
      <c r="ES13" s="109"/>
      <c r="ET13" s="109"/>
      <c r="EU13" s="109"/>
      <c r="EV13" s="109"/>
      <c r="EW13" s="109"/>
      <c r="EX13" s="109"/>
      <c r="EY13" s="109"/>
      <c r="EZ13" s="109"/>
      <c r="FA13" s="109"/>
      <c r="FB13" s="109"/>
      <c r="FC13" s="109"/>
      <c r="FD13" s="109"/>
      <c r="FE13" s="109"/>
      <c r="FF13" s="109"/>
      <c r="FG13" s="109"/>
      <c r="FH13" s="109"/>
      <c r="FI13" s="109"/>
      <c r="FJ13" s="109"/>
      <c r="FK13" s="109"/>
      <c r="FL13" s="109"/>
      <c r="FM13" s="109"/>
      <c r="FN13" s="109"/>
      <c r="FO13" s="109"/>
      <c r="FP13" s="109"/>
      <c r="FQ13" s="109"/>
      <c r="FR13" s="109"/>
      <c r="FS13" s="109"/>
      <c r="FT13" s="109"/>
      <c r="FU13" s="109"/>
      <c r="FV13" s="109"/>
      <c r="FW13" s="109"/>
      <c r="FX13" s="109"/>
      <c r="FY13" s="109"/>
      <c r="FZ13" s="109"/>
      <c r="GA13" s="109"/>
      <c r="GB13" s="109"/>
      <c r="GC13" s="109"/>
      <c r="GD13" s="109"/>
      <c r="GE13" s="109"/>
      <c r="GF13" s="109"/>
      <c r="GG13" s="109"/>
      <c r="GH13" s="109"/>
      <c r="GI13" s="109"/>
      <c r="GJ13" s="109"/>
      <c r="GK13" s="109"/>
      <c r="GL13" s="109"/>
      <c r="GM13" s="109"/>
      <c r="GN13" s="109"/>
      <c r="GO13" s="109"/>
      <c r="GP13" s="109"/>
      <c r="GQ13" s="109"/>
      <c r="GR13" s="109"/>
      <c r="GS13" s="109"/>
      <c r="GT13" s="109"/>
      <c r="GU13" s="109"/>
      <c r="GV13" s="109"/>
      <c r="GW13" s="109"/>
      <c r="GX13" s="109"/>
      <c r="GY13" s="109"/>
      <c r="GZ13" s="109"/>
      <c r="HA13" s="109"/>
      <c r="HB13" s="109"/>
      <c r="HC13" s="109"/>
      <c r="HD13" s="109"/>
      <c r="HE13" s="109"/>
      <c r="HF13" s="109"/>
      <c r="HG13" s="109"/>
      <c r="HH13" s="109"/>
      <c r="HI13" s="109"/>
      <c r="HJ13" s="109"/>
      <c r="HK13" s="109"/>
      <c r="HL13" s="109"/>
      <c r="HM13" s="109"/>
      <c r="HN13" s="109"/>
      <c r="HO13" s="109"/>
      <c r="HP13" s="109"/>
      <c r="HQ13" s="109"/>
      <c r="HR13" s="109"/>
      <c r="HS13" s="109"/>
      <c r="HT13" s="109"/>
      <c r="HU13" s="109"/>
      <c r="HV13" s="109"/>
      <c r="HW13" s="109"/>
      <c r="HX13" s="109"/>
      <c r="HY13" s="109"/>
      <c r="HZ13" s="109"/>
      <c r="IA13" s="109"/>
      <c r="IB13" s="109"/>
      <c r="IC13" s="109"/>
      <c r="ID13" s="109"/>
      <c r="IE13" s="109"/>
      <c r="IF13" s="109"/>
      <c r="IG13" s="109"/>
      <c r="IH13" s="109"/>
      <c r="II13" s="109"/>
      <c r="IJ13" s="109"/>
      <c r="IK13" s="109"/>
      <c r="IL13" s="109"/>
      <c r="IM13" s="109"/>
      <c r="IN13" s="109"/>
      <c r="IO13" s="109"/>
      <c r="IP13" s="109"/>
      <c r="IQ13" s="109"/>
      <c r="IR13" s="109"/>
      <c r="IS13" s="109"/>
      <c r="IT13" s="109"/>
      <c r="IU13" s="109"/>
      <c r="IV13" s="109"/>
    </row>
    <row r="14" spans="1:256" x14ac:dyDescent="0.2">
      <c r="A14" s="56"/>
      <c r="B14" s="56"/>
      <c r="C14" s="56"/>
      <c r="D14" s="56"/>
      <c r="E14" s="56"/>
      <c r="F14" s="56"/>
      <c r="G14" s="56"/>
      <c r="H14" s="56"/>
      <c r="I14" s="56"/>
    </row>
    <row r="15" spans="1:256" ht="18" x14ac:dyDescent="0.25">
      <c r="A15" s="94" t="s">
        <v>58</v>
      </c>
      <c r="B15" s="94"/>
      <c r="C15" s="94"/>
      <c r="D15" s="94"/>
      <c r="E15" s="94"/>
      <c r="F15" s="94"/>
      <c r="G15" s="110"/>
      <c r="H15" s="94"/>
      <c r="I15" s="94"/>
      <c r="BA15" s="31"/>
      <c r="BB15" s="31"/>
      <c r="BC15" s="31"/>
      <c r="BD15" s="31"/>
      <c r="BE15" s="31"/>
    </row>
    <row r="16" spans="1:256" ht="13.5" thickBot="1" x14ac:dyDescent="0.25">
      <c r="A16" s="56"/>
      <c r="B16" s="56"/>
      <c r="C16" s="56"/>
      <c r="D16" s="56"/>
      <c r="E16" s="56"/>
      <c r="F16" s="56"/>
      <c r="G16" s="56"/>
      <c r="H16" s="56"/>
      <c r="I16" s="56"/>
    </row>
    <row r="17" spans="1:53" x14ac:dyDescent="0.2">
      <c r="A17" s="61" t="s">
        <v>59</v>
      </c>
      <c r="B17" s="62"/>
      <c r="C17" s="62"/>
      <c r="D17" s="111"/>
      <c r="E17" s="112" t="s">
        <v>60</v>
      </c>
      <c r="F17" s="113" t="s">
        <v>61</v>
      </c>
      <c r="G17" s="114" t="s">
        <v>62</v>
      </c>
      <c r="H17" s="115"/>
      <c r="I17" s="116" t="s">
        <v>60</v>
      </c>
    </row>
    <row r="18" spans="1:53" x14ac:dyDescent="0.2">
      <c r="A18" s="54" t="s">
        <v>340</v>
      </c>
      <c r="B18" s="45"/>
      <c r="C18" s="45"/>
      <c r="D18" s="117"/>
      <c r="E18" s="118"/>
      <c r="F18" s="119"/>
      <c r="G18" s="120">
        <f t="shared" ref="G18:G25" si="0">CHOOSE(BA18+1,HSV+PSV,HSV+PSV+Mont,HSV+PSV+Dodavka+Mont,HSV,PSV,Mont,Dodavka,Mont+Dodavka,0)</f>
        <v>0</v>
      </c>
      <c r="H18" s="121"/>
      <c r="I18" s="122">
        <f t="shared" ref="I18:I25" si="1">E18+F18*G18/100</f>
        <v>0</v>
      </c>
      <c r="BA18">
        <v>0</v>
      </c>
    </row>
    <row r="19" spans="1:53" x14ac:dyDescent="0.2">
      <c r="A19" s="54" t="s">
        <v>341</v>
      </c>
      <c r="B19" s="45"/>
      <c r="C19" s="45"/>
      <c r="D19" s="117"/>
      <c r="E19" s="118"/>
      <c r="F19" s="119"/>
      <c r="G19" s="120">
        <f t="shared" si="0"/>
        <v>0</v>
      </c>
      <c r="H19" s="121"/>
      <c r="I19" s="122">
        <f t="shared" si="1"/>
        <v>0</v>
      </c>
      <c r="BA19">
        <v>0</v>
      </c>
    </row>
    <row r="20" spans="1:53" x14ac:dyDescent="0.2">
      <c r="A20" s="54" t="s">
        <v>342</v>
      </c>
      <c r="B20" s="45"/>
      <c r="C20" s="45"/>
      <c r="D20" s="117"/>
      <c r="E20" s="118"/>
      <c r="F20" s="119"/>
      <c r="G20" s="120">
        <f t="shared" si="0"/>
        <v>0</v>
      </c>
      <c r="H20" s="121"/>
      <c r="I20" s="122">
        <f t="shared" si="1"/>
        <v>0</v>
      </c>
      <c r="BA20">
        <v>0</v>
      </c>
    </row>
    <row r="21" spans="1:53" x14ac:dyDescent="0.2">
      <c r="A21" s="54" t="s">
        <v>343</v>
      </c>
      <c r="B21" s="45"/>
      <c r="C21" s="45"/>
      <c r="D21" s="117"/>
      <c r="E21" s="118"/>
      <c r="F21" s="119"/>
      <c r="G21" s="120">
        <f t="shared" si="0"/>
        <v>0</v>
      </c>
      <c r="H21" s="121"/>
      <c r="I21" s="122">
        <f t="shared" si="1"/>
        <v>0</v>
      </c>
      <c r="BA21">
        <v>0</v>
      </c>
    </row>
    <row r="22" spans="1:53" x14ac:dyDescent="0.2">
      <c r="A22" s="54" t="s">
        <v>344</v>
      </c>
      <c r="B22" s="45"/>
      <c r="C22" s="45"/>
      <c r="D22" s="117"/>
      <c r="E22" s="118"/>
      <c r="F22" s="119"/>
      <c r="G22" s="120">
        <f t="shared" si="0"/>
        <v>0</v>
      </c>
      <c r="H22" s="121"/>
      <c r="I22" s="122">
        <f t="shared" si="1"/>
        <v>0</v>
      </c>
      <c r="BA22">
        <v>1</v>
      </c>
    </row>
    <row r="23" spans="1:53" x14ac:dyDescent="0.2">
      <c r="A23" s="54" t="s">
        <v>345</v>
      </c>
      <c r="B23" s="45"/>
      <c r="C23" s="45"/>
      <c r="D23" s="117"/>
      <c r="E23" s="118"/>
      <c r="F23" s="119"/>
      <c r="G23" s="120">
        <f t="shared" si="0"/>
        <v>0</v>
      </c>
      <c r="H23" s="121"/>
      <c r="I23" s="122">
        <f t="shared" si="1"/>
        <v>0</v>
      </c>
      <c r="BA23">
        <v>1</v>
      </c>
    </row>
    <row r="24" spans="1:53" x14ac:dyDescent="0.2">
      <c r="A24" s="54" t="s">
        <v>346</v>
      </c>
      <c r="B24" s="45"/>
      <c r="C24" s="45"/>
      <c r="D24" s="117"/>
      <c r="E24" s="118"/>
      <c r="F24" s="119"/>
      <c r="G24" s="120">
        <f t="shared" si="0"/>
        <v>0</v>
      </c>
      <c r="H24" s="121"/>
      <c r="I24" s="122">
        <f t="shared" si="1"/>
        <v>0</v>
      </c>
      <c r="BA24">
        <v>2</v>
      </c>
    </row>
    <row r="25" spans="1:53" x14ac:dyDescent="0.2">
      <c r="A25" s="54" t="s">
        <v>347</v>
      </c>
      <c r="B25" s="45"/>
      <c r="C25" s="45"/>
      <c r="D25" s="117"/>
      <c r="E25" s="118"/>
      <c r="F25" s="119"/>
      <c r="G25" s="120">
        <f t="shared" si="0"/>
        <v>0</v>
      </c>
      <c r="H25" s="121"/>
      <c r="I25" s="122">
        <f t="shared" si="1"/>
        <v>0</v>
      </c>
      <c r="BA25">
        <v>2</v>
      </c>
    </row>
    <row r="26" spans="1:53" ht="13.5" thickBot="1" x14ac:dyDescent="0.25">
      <c r="A26" s="123"/>
      <c r="B26" s="124" t="s">
        <v>63</v>
      </c>
      <c r="C26" s="125"/>
      <c r="D26" s="126"/>
      <c r="E26" s="127"/>
      <c r="F26" s="128"/>
      <c r="G26" s="128"/>
      <c r="H26" s="202">
        <f>SUM(I18:I25)</f>
        <v>0</v>
      </c>
      <c r="I26" s="203"/>
    </row>
    <row r="28" spans="1:53" x14ac:dyDescent="0.2">
      <c r="B28" s="109"/>
      <c r="F28" s="129"/>
      <c r="G28" s="130"/>
      <c r="H28" s="130"/>
      <c r="I28" s="131"/>
    </row>
    <row r="29" spans="1:53" x14ac:dyDescent="0.2">
      <c r="F29" s="129"/>
      <c r="G29" s="130"/>
      <c r="H29" s="130"/>
      <c r="I29" s="131"/>
    </row>
    <row r="30" spans="1:53" x14ac:dyDescent="0.2">
      <c r="F30" s="129"/>
      <c r="G30" s="130"/>
      <c r="H30" s="130"/>
      <c r="I30" s="131"/>
    </row>
    <row r="31" spans="1:53" x14ac:dyDescent="0.2">
      <c r="F31" s="129"/>
      <c r="G31" s="130"/>
      <c r="H31" s="130"/>
      <c r="I31" s="131"/>
    </row>
    <row r="32" spans="1:53" x14ac:dyDescent="0.2">
      <c r="F32" s="129"/>
      <c r="G32" s="130"/>
      <c r="H32" s="130"/>
      <c r="I32" s="131"/>
    </row>
    <row r="33" spans="6:9" x14ac:dyDescent="0.2">
      <c r="F33" s="129"/>
      <c r="G33" s="130"/>
      <c r="H33" s="130"/>
      <c r="I33" s="131"/>
    </row>
    <row r="34" spans="6:9" x14ac:dyDescent="0.2">
      <c r="F34" s="129"/>
      <c r="G34" s="130"/>
      <c r="H34" s="130"/>
      <c r="I34" s="131"/>
    </row>
    <row r="35" spans="6:9" x14ac:dyDescent="0.2">
      <c r="F35" s="129"/>
      <c r="G35" s="130"/>
      <c r="H35" s="130"/>
      <c r="I35" s="131"/>
    </row>
    <row r="36" spans="6:9" x14ac:dyDescent="0.2">
      <c r="F36" s="129"/>
      <c r="G36" s="130"/>
      <c r="H36" s="130"/>
      <c r="I36" s="131"/>
    </row>
    <row r="37" spans="6:9" x14ac:dyDescent="0.2">
      <c r="F37" s="129"/>
      <c r="G37" s="130"/>
      <c r="H37" s="130"/>
      <c r="I37" s="131"/>
    </row>
    <row r="38" spans="6:9" x14ac:dyDescent="0.2">
      <c r="F38" s="129"/>
      <c r="G38" s="130"/>
      <c r="H38" s="130"/>
      <c r="I38" s="131"/>
    </row>
    <row r="39" spans="6:9" x14ac:dyDescent="0.2">
      <c r="F39" s="129"/>
      <c r="G39" s="130"/>
      <c r="H39" s="130"/>
      <c r="I39" s="131"/>
    </row>
    <row r="40" spans="6:9" x14ac:dyDescent="0.2">
      <c r="F40" s="129"/>
      <c r="G40" s="130"/>
      <c r="H40" s="130"/>
      <c r="I40" s="131"/>
    </row>
    <row r="41" spans="6:9" x14ac:dyDescent="0.2">
      <c r="F41" s="129"/>
      <c r="G41" s="130"/>
      <c r="H41" s="130"/>
      <c r="I41" s="131"/>
    </row>
    <row r="42" spans="6:9" x14ac:dyDescent="0.2">
      <c r="F42" s="129"/>
      <c r="G42" s="130"/>
      <c r="H42" s="130"/>
      <c r="I42" s="131"/>
    </row>
    <row r="43" spans="6:9" x14ac:dyDescent="0.2">
      <c r="F43" s="129"/>
      <c r="G43" s="130"/>
      <c r="H43" s="130"/>
      <c r="I43" s="131"/>
    </row>
    <row r="44" spans="6:9" x14ac:dyDescent="0.2">
      <c r="F44" s="129"/>
      <c r="G44" s="130"/>
      <c r="H44" s="130"/>
      <c r="I44" s="131"/>
    </row>
    <row r="45" spans="6:9" x14ac:dyDescent="0.2">
      <c r="F45" s="129"/>
      <c r="G45" s="130"/>
      <c r="H45" s="130"/>
      <c r="I45" s="131"/>
    </row>
    <row r="46" spans="6:9" x14ac:dyDescent="0.2">
      <c r="F46" s="129"/>
      <c r="G46" s="130"/>
      <c r="H46" s="130"/>
      <c r="I46" s="131"/>
    </row>
    <row r="47" spans="6:9" x14ac:dyDescent="0.2">
      <c r="F47" s="129"/>
      <c r="G47" s="130"/>
      <c r="H47" s="130"/>
      <c r="I47" s="131"/>
    </row>
    <row r="48" spans="6:9" x14ac:dyDescent="0.2">
      <c r="F48" s="129"/>
      <c r="G48" s="130"/>
      <c r="H48" s="130"/>
      <c r="I48" s="131"/>
    </row>
    <row r="49" spans="6:9" x14ac:dyDescent="0.2">
      <c r="F49" s="129"/>
      <c r="G49" s="130"/>
      <c r="H49" s="130"/>
      <c r="I49" s="131"/>
    </row>
    <row r="50" spans="6:9" x14ac:dyDescent="0.2">
      <c r="F50" s="129"/>
      <c r="G50" s="130"/>
      <c r="H50" s="130"/>
      <c r="I50" s="131"/>
    </row>
    <row r="51" spans="6:9" x14ac:dyDescent="0.2">
      <c r="F51" s="129"/>
      <c r="G51" s="130"/>
      <c r="H51" s="130"/>
      <c r="I51" s="131"/>
    </row>
    <row r="52" spans="6:9" x14ac:dyDescent="0.2">
      <c r="F52" s="129"/>
      <c r="G52" s="130"/>
      <c r="H52" s="130"/>
      <c r="I52" s="131"/>
    </row>
    <row r="53" spans="6:9" x14ac:dyDescent="0.2">
      <c r="F53" s="129"/>
      <c r="G53" s="130"/>
      <c r="H53" s="130"/>
      <c r="I53" s="131"/>
    </row>
    <row r="54" spans="6:9" x14ac:dyDescent="0.2">
      <c r="F54" s="129"/>
      <c r="G54" s="130"/>
      <c r="H54" s="130"/>
      <c r="I54" s="131"/>
    </row>
    <row r="55" spans="6:9" x14ac:dyDescent="0.2">
      <c r="F55" s="129"/>
      <c r="G55" s="130"/>
      <c r="H55" s="130"/>
      <c r="I55" s="131"/>
    </row>
    <row r="56" spans="6:9" x14ac:dyDescent="0.2">
      <c r="F56" s="129"/>
      <c r="G56" s="130"/>
      <c r="H56" s="130"/>
      <c r="I56" s="131"/>
    </row>
    <row r="57" spans="6:9" x14ac:dyDescent="0.2">
      <c r="F57" s="129"/>
      <c r="G57" s="130"/>
      <c r="H57" s="130"/>
      <c r="I57" s="131"/>
    </row>
    <row r="58" spans="6:9" x14ac:dyDescent="0.2">
      <c r="F58" s="129"/>
      <c r="G58" s="130"/>
      <c r="H58" s="130"/>
      <c r="I58" s="131"/>
    </row>
    <row r="59" spans="6:9" x14ac:dyDescent="0.2">
      <c r="F59" s="129"/>
      <c r="G59" s="130"/>
      <c r="H59" s="130"/>
      <c r="I59" s="131"/>
    </row>
    <row r="60" spans="6:9" x14ac:dyDescent="0.2">
      <c r="F60" s="129"/>
      <c r="G60" s="130"/>
      <c r="H60" s="130"/>
      <c r="I60" s="131"/>
    </row>
    <row r="61" spans="6:9" x14ac:dyDescent="0.2">
      <c r="F61" s="129"/>
      <c r="G61" s="130"/>
      <c r="H61" s="130"/>
      <c r="I61" s="131"/>
    </row>
    <row r="62" spans="6:9" x14ac:dyDescent="0.2">
      <c r="F62" s="129"/>
      <c r="G62" s="130"/>
      <c r="H62" s="130"/>
      <c r="I62" s="131"/>
    </row>
    <row r="63" spans="6:9" x14ac:dyDescent="0.2">
      <c r="F63" s="129"/>
      <c r="G63" s="130"/>
      <c r="H63" s="130"/>
      <c r="I63" s="131"/>
    </row>
    <row r="64" spans="6:9" x14ac:dyDescent="0.2">
      <c r="F64" s="129"/>
      <c r="G64" s="130"/>
      <c r="H64" s="130"/>
      <c r="I64" s="131"/>
    </row>
    <row r="65" spans="6:9" x14ac:dyDescent="0.2">
      <c r="F65" s="129"/>
      <c r="G65" s="130"/>
      <c r="H65" s="130"/>
      <c r="I65" s="131"/>
    </row>
    <row r="66" spans="6:9" x14ac:dyDescent="0.2">
      <c r="F66" s="129"/>
      <c r="G66" s="130"/>
      <c r="H66" s="130"/>
      <c r="I66" s="131"/>
    </row>
    <row r="67" spans="6:9" x14ac:dyDescent="0.2">
      <c r="F67" s="129"/>
      <c r="G67" s="130"/>
      <c r="H67" s="130"/>
      <c r="I67" s="131"/>
    </row>
    <row r="68" spans="6:9" x14ac:dyDescent="0.2">
      <c r="F68" s="129"/>
      <c r="G68" s="130"/>
      <c r="H68" s="130"/>
      <c r="I68" s="131"/>
    </row>
    <row r="69" spans="6:9" x14ac:dyDescent="0.2">
      <c r="F69" s="129"/>
      <c r="G69" s="130"/>
      <c r="H69" s="130"/>
      <c r="I69" s="131"/>
    </row>
    <row r="70" spans="6:9" x14ac:dyDescent="0.2">
      <c r="F70" s="129"/>
      <c r="G70" s="130"/>
      <c r="H70" s="130"/>
      <c r="I70" s="131"/>
    </row>
    <row r="71" spans="6:9" x14ac:dyDescent="0.2">
      <c r="F71" s="129"/>
      <c r="G71" s="130"/>
      <c r="H71" s="130"/>
      <c r="I71" s="131"/>
    </row>
    <row r="72" spans="6:9" x14ac:dyDescent="0.2">
      <c r="F72" s="129"/>
      <c r="G72" s="130"/>
      <c r="H72" s="130"/>
      <c r="I72" s="131"/>
    </row>
    <row r="73" spans="6:9" x14ac:dyDescent="0.2">
      <c r="F73" s="129"/>
      <c r="G73" s="130"/>
      <c r="H73" s="130"/>
      <c r="I73" s="131"/>
    </row>
    <row r="74" spans="6:9" x14ac:dyDescent="0.2">
      <c r="F74" s="129"/>
      <c r="G74" s="130"/>
      <c r="H74" s="130"/>
      <c r="I74" s="131"/>
    </row>
    <row r="75" spans="6:9" x14ac:dyDescent="0.2">
      <c r="F75" s="129"/>
      <c r="G75" s="130"/>
      <c r="H75" s="130"/>
      <c r="I75" s="131"/>
    </row>
    <row r="76" spans="6:9" x14ac:dyDescent="0.2">
      <c r="F76" s="129"/>
      <c r="G76" s="130"/>
      <c r="H76" s="130"/>
      <c r="I76" s="131"/>
    </row>
    <row r="77" spans="6:9" x14ac:dyDescent="0.2">
      <c r="F77" s="129"/>
      <c r="G77" s="130"/>
      <c r="H77" s="130"/>
      <c r="I77" s="131"/>
    </row>
  </sheetData>
  <sheetProtection algorithmName="SHA-512" hashValue="/g4meHeWUWDOeitaBMMjApMNhyLzrld2mjXgMuqwmH9cJHvwf8XsAEdKAyYK+lkaq/abAYxL3XjIq5vBk3ubnw==" saltValue="gtIfpmzsvsdU+FCnW/3X1Q==" spinCount="100000" sheet="1" objects="1" scenarios="1"/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90774-829F-4810-B6FC-29950C4E05BD}">
  <sheetPr codeName="List2"/>
  <dimension ref="A1:CZ291"/>
  <sheetViews>
    <sheetView showGridLines="0" showZeros="0" tabSelected="1" topLeftCell="A195" zoomScaleNormal="100" workbookViewId="0">
      <selection activeCell="E217" sqref="E217:F217"/>
    </sheetView>
  </sheetViews>
  <sheetFormatPr defaultColWidth="9.140625" defaultRowHeight="12.75" x14ac:dyDescent="0.2"/>
  <cols>
    <col min="1" max="1" width="4.42578125" style="132" customWidth="1"/>
    <col min="2" max="2" width="11.5703125" style="132" customWidth="1"/>
    <col min="3" max="3" width="40.42578125" style="132" customWidth="1"/>
    <col min="4" max="4" width="5.5703125" style="132" customWidth="1"/>
    <col min="5" max="5" width="8.5703125" style="176" customWidth="1"/>
    <col min="6" max="6" width="9.85546875" style="132" customWidth="1"/>
    <col min="7" max="7" width="13.85546875" style="132" customWidth="1"/>
    <col min="8" max="11" width="9.140625" style="132"/>
    <col min="12" max="12" width="75.28515625" style="132" customWidth="1"/>
    <col min="13" max="13" width="45.28515625" style="132" customWidth="1"/>
    <col min="14" max="256" width="9.140625" style="132"/>
    <col min="257" max="257" width="4.42578125" style="132" customWidth="1"/>
    <col min="258" max="258" width="11.5703125" style="132" customWidth="1"/>
    <col min="259" max="259" width="40.42578125" style="132" customWidth="1"/>
    <col min="260" max="260" width="5.5703125" style="132" customWidth="1"/>
    <col min="261" max="261" width="8.5703125" style="132" customWidth="1"/>
    <col min="262" max="262" width="9.85546875" style="132" customWidth="1"/>
    <col min="263" max="263" width="13.85546875" style="132" customWidth="1"/>
    <col min="264" max="267" width="9.140625" style="132"/>
    <col min="268" max="268" width="75.28515625" style="132" customWidth="1"/>
    <col min="269" max="269" width="45.28515625" style="132" customWidth="1"/>
    <col min="270" max="512" width="9.140625" style="132"/>
    <col min="513" max="513" width="4.42578125" style="132" customWidth="1"/>
    <col min="514" max="514" width="11.5703125" style="132" customWidth="1"/>
    <col min="515" max="515" width="40.42578125" style="132" customWidth="1"/>
    <col min="516" max="516" width="5.5703125" style="132" customWidth="1"/>
    <col min="517" max="517" width="8.5703125" style="132" customWidth="1"/>
    <col min="518" max="518" width="9.85546875" style="132" customWidth="1"/>
    <col min="519" max="519" width="13.85546875" style="132" customWidth="1"/>
    <col min="520" max="523" width="9.140625" style="132"/>
    <col min="524" max="524" width="75.28515625" style="132" customWidth="1"/>
    <col min="525" max="525" width="45.28515625" style="132" customWidth="1"/>
    <col min="526" max="768" width="9.140625" style="132"/>
    <col min="769" max="769" width="4.42578125" style="132" customWidth="1"/>
    <col min="770" max="770" width="11.5703125" style="132" customWidth="1"/>
    <col min="771" max="771" width="40.42578125" style="132" customWidth="1"/>
    <col min="772" max="772" width="5.5703125" style="132" customWidth="1"/>
    <col min="773" max="773" width="8.5703125" style="132" customWidth="1"/>
    <col min="774" max="774" width="9.85546875" style="132" customWidth="1"/>
    <col min="775" max="775" width="13.85546875" style="132" customWidth="1"/>
    <col min="776" max="779" width="9.140625" style="132"/>
    <col min="780" max="780" width="75.28515625" style="132" customWidth="1"/>
    <col min="781" max="781" width="45.28515625" style="132" customWidth="1"/>
    <col min="782" max="1024" width="9.140625" style="132"/>
    <col min="1025" max="1025" width="4.42578125" style="132" customWidth="1"/>
    <col min="1026" max="1026" width="11.5703125" style="132" customWidth="1"/>
    <col min="1027" max="1027" width="40.42578125" style="132" customWidth="1"/>
    <col min="1028" max="1028" width="5.5703125" style="132" customWidth="1"/>
    <col min="1029" max="1029" width="8.5703125" style="132" customWidth="1"/>
    <col min="1030" max="1030" width="9.85546875" style="132" customWidth="1"/>
    <col min="1031" max="1031" width="13.85546875" style="132" customWidth="1"/>
    <col min="1032" max="1035" width="9.140625" style="132"/>
    <col min="1036" max="1036" width="75.28515625" style="132" customWidth="1"/>
    <col min="1037" max="1037" width="45.28515625" style="132" customWidth="1"/>
    <col min="1038" max="1280" width="9.140625" style="132"/>
    <col min="1281" max="1281" width="4.42578125" style="132" customWidth="1"/>
    <col min="1282" max="1282" width="11.5703125" style="132" customWidth="1"/>
    <col min="1283" max="1283" width="40.42578125" style="132" customWidth="1"/>
    <col min="1284" max="1284" width="5.5703125" style="132" customWidth="1"/>
    <col min="1285" max="1285" width="8.5703125" style="132" customWidth="1"/>
    <col min="1286" max="1286" width="9.85546875" style="132" customWidth="1"/>
    <col min="1287" max="1287" width="13.85546875" style="132" customWidth="1"/>
    <col min="1288" max="1291" width="9.140625" style="132"/>
    <col min="1292" max="1292" width="75.28515625" style="132" customWidth="1"/>
    <col min="1293" max="1293" width="45.28515625" style="132" customWidth="1"/>
    <col min="1294" max="1536" width="9.140625" style="132"/>
    <col min="1537" max="1537" width="4.42578125" style="132" customWidth="1"/>
    <col min="1538" max="1538" width="11.5703125" style="132" customWidth="1"/>
    <col min="1539" max="1539" width="40.42578125" style="132" customWidth="1"/>
    <col min="1540" max="1540" width="5.5703125" style="132" customWidth="1"/>
    <col min="1541" max="1541" width="8.5703125" style="132" customWidth="1"/>
    <col min="1542" max="1542" width="9.85546875" style="132" customWidth="1"/>
    <col min="1543" max="1543" width="13.85546875" style="132" customWidth="1"/>
    <col min="1544" max="1547" width="9.140625" style="132"/>
    <col min="1548" max="1548" width="75.28515625" style="132" customWidth="1"/>
    <col min="1549" max="1549" width="45.28515625" style="132" customWidth="1"/>
    <col min="1550" max="1792" width="9.140625" style="132"/>
    <col min="1793" max="1793" width="4.42578125" style="132" customWidth="1"/>
    <col min="1794" max="1794" width="11.5703125" style="132" customWidth="1"/>
    <col min="1795" max="1795" width="40.42578125" style="132" customWidth="1"/>
    <col min="1796" max="1796" width="5.5703125" style="132" customWidth="1"/>
    <col min="1797" max="1797" width="8.5703125" style="132" customWidth="1"/>
    <col min="1798" max="1798" width="9.85546875" style="132" customWidth="1"/>
    <col min="1799" max="1799" width="13.85546875" style="132" customWidth="1"/>
    <col min="1800" max="1803" width="9.140625" style="132"/>
    <col min="1804" max="1804" width="75.28515625" style="132" customWidth="1"/>
    <col min="1805" max="1805" width="45.28515625" style="132" customWidth="1"/>
    <col min="1806" max="2048" width="9.140625" style="132"/>
    <col min="2049" max="2049" width="4.42578125" style="132" customWidth="1"/>
    <col min="2050" max="2050" width="11.5703125" style="132" customWidth="1"/>
    <col min="2051" max="2051" width="40.42578125" style="132" customWidth="1"/>
    <col min="2052" max="2052" width="5.5703125" style="132" customWidth="1"/>
    <col min="2053" max="2053" width="8.5703125" style="132" customWidth="1"/>
    <col min="2054" max="2054" width="9.85546875" style="132" customWidth="1"/>
    <col min="2055" max="2055" width="13.85546875" style="132" customWidth="1"/>
    <col min="2056" max="2059" width="9.140625" style="132"/>
    <col min="2060" max="2060" width="75.28515625" style="132" customWidth="1"/>
    <col min="2061" max="2061" width="45.28515625" style="132" customWidth="1"/>
    <col min="2062" max="2304" width="9.140625" style="132"/>
    <col min="2305" max="2305" width="4.42578125" style="132" customWidth="1"/>
    <col min="2306" max="2306" width="11.5703125" style="132" customWidth="1"/>
    <col min="2307" max="2307" width="40.42578125" style="132" customWidth="1"/>
    <col min="2308" max="2308" width="5.5703125" style="132" customWidth="1"/>
    <col min="2309" max="2309" width="8.5703125" style="132" customWidth="1"/>
    <col min="2310" max="2310" width="9.85546875" style="132" customWidth="1"/>
    <col min="2311" max="2311" width="13.85546875" style="132" customWidth="1"/>
    <col min="2312" max="2315" width="9.140625" style="132"/>
    <col min="2316" max="2316" width="75.28515625" style="132" customWidth="1"/>
    <col min="2317" max="2317" width="45.28515625" style="132" customWidth="1"/>
    <col min="2318" max="2560" width="9.140625" style="132"/>
    <col min="2561" max="2561" width="4.42578125" style="132" customWidth="1"/>
    <col min="2562" max="2562" width="11.5703125" style="132" customWidth="1"/>
    <col min="2563" max="2563" width="40.42578125" style="132" customWidth="1"/>
    <col min="2564" max="2564" width="5.5703125" style="132" customWidth="1"/>
    <col min="2565" max="2565" width="8.5703125" style="132" customWidth="1"/>
    <col min="2566" max="2566" width="9.85546875" style="132" customWidth="1"/>
    <col min="2567" max="2567" width="13.85546875" style="132" customWidth="1"/>
    <col min="2568" max="2571" width="9.140625" style="132"/>
    <col min="2572" max="2572" width="75.28515625" style="132" customWidth="1"/>
    <col min="2573" max="2573" width="45.28515625" style="132" customWidth="1"/>
    <col min="2574" max="2816" width="9.140625" style="132"/>
    <col min="2817" max="2817" width="4.42578125" style="132" customWidth="1"/>
    <col min="2818" max="2818" width="11.5703125" style="132" customWidth="1"/>
    <col min="2819" max="2819" width="40.42578125" style="132" customWidth="1"/>
    <col min="2820" max="2820" width="5.5703125" style="132" customWidth="1"/>
    <col min="2821" max="2821" width="8.5703125" style="132" customWidth="1"/>
    <col min="2822" max="2822" width="9.85546875" style="132" customWidth="1"/>
    <col min="2823" max="2823" width="13.85546875" style="132" customWidth="1"/>
    <col min="2824" max="2827" width="9.140625" style="132"/>
    <col min="2828" max="2828" width="75.28515625" style="132" customWidth="1"/>
    <col min="2829" max="2829" width="45.28515625" style="132" customWidth="1"/>
    <col min="2830" max="3072" width="9.140625" style="132"/>
    <col min="3073" max="3073" width="4.42578125" style="132" customWidth="1"/>
    <col min="3074" max="3074" width="11.5703125" style="132" customWidth="1"/>
    <col min="3075" max="3075" width="40.42578125" style="132" customWidth="1"/>
    <col min="3076" max="3076" width="5.5703125" style="132" customWidth="1"/>
    <col min="3077" max="3077" width="8.5703125" style="132" customWidth="1"/>
    <col min="3078" max="3078" width="9.85546875" style="132" customWidth="1"/>
    <col min="3079" max="3079" width="13.85546875" style="132" customWidth="1"/>
    <col min="3080" max="3083" width="9.140625" style="132"/>
    <col min="3084" max="3084" width="75.28515625" style="132" customWidth="1"/>
    <col min="3085" max="3085" width="45.28515625" style="132" customWidth="1"/>
    <col min="3086" max="3328" width="9.140625" style="132"/>
    <col min="3329" max="3329" width="4.42578125" style="132" customWidth="1"/>
    <col min="3330" max="3330" width="11.5703125" style="132" customWidth="1"/>
    <col min="3331" max="3331" width="40.42578125" style="132" customWidth="1"/>
    <col min="3332" max="3332" width="5.5703125" style="132" customWidth="1"/>
    <col min="3333" max="3333" width="8.5703125" style="132" customWidth="1"/>
    <col min="3334" max="3334" width="9.85546875" style="132" customWidth="1"/>
    <col min="3335" max="3335" width="13.85546875" style="132" customWidth="1"/>
    <col min="3336" max="3339" width="9.140625" style="132"/>
    <col min="3340" max="3340" width="75.28515625" style="132" customWidth="1"/>
    <col min="3341" max="3341" width="45.28515625" style="132" customWidth="1"/>
    <col min="3342" max="3584" width="9.140625" style="132"/>
    <col min="3585" max="3585" width="4.42578125" style="132" customWidth="1"/>
    <col min="3586" max="3586" width="11.5703125" style="132" customWidth="1"/>
    <col min="3587" max="3587" width="40.42578125" style="132" customWidth="1"/>
    <col min="3588" max="3588" width="5.5703125" style="132" customWidth="1"/>
    <col min="3589" max="3589" width="8.5703125" style="132" customWidth="1"/>
    <col min="3590" max="3590" width="9.85546875" style="132" customWidth="1"/>
    <col min="3591" max="3591" width="13.85546875" style="132" customWidth="1"/>
    <col min="3592" max="3595" width="9.140625" style="132"/>
    <col min="3596" max="3596" width="75.28515625" style="132" customWidth="1"/>
    <col min="3597" max="3597" width="45.28515625" style="132" customWidth="1"/>
    <col min="3598" max="3840" width="9.140625" style="132"/>
    <col min="3841" max="3841" width="4.42578125" style="132" customWidth="1"/>
    <col min="3842" max="3842" width="11.5703125" style="132" customWidth="1"/>
    <col min="3843" max="3843" width="40.42578125" style="132" customWidth="1"/>
    <col min="3844" max="3844" width="5.5703125" style="132" customWidth="1"/>
    <col min="3845" max="3845" width="8.5703125" style="132" customWidth="1"/>
    <col min="3846" max="3846" width="9.85546875" style="132" customWidth="1"/>
    <col min="3847" max="3847" width="13.85546875" style="132" customWidth="1"/>
    <col min="3848" max="3851" width="9.140625" style="132"/>
    <col min="3852" max="3852" width="75.28515625" style="132" customWidth="1"/>
    <col min="3853" max="3853" width="45.28515625" style="132" customWidth="1"/>
    <col min="3854" max="4096" width="9.140625" style="132"/>
    <col min="4097" max="4097" width="4.42578125" style="132" customWidth="1"/>
    <col min="4098" max="4098" width="11.5703125" style="132" customWidth="1"/>
    <col min="4099" max="4099" width="40.42578125" style="132" customWidth="1"/>
    <col min="4100" max="4100" width="5.5703125" style="132" customWidth="1"/>
    <col min="4101" max="4101" width="8.5703125" style="132" customWidth="1"/>
    <col min="4102" max="4102" width="9.85546875" style="132" customWidth="1"/>
    <col min="4103" max="4103" width="13.85546875" style="132" customWidth="1"/>
    <col min="4104" max="4107" width="9.140625" style="132"/>
    <col min="4108" max="4108" width="75.28515625" style="132" customWidth="1"/>
    <col min="4109" max="4109" width="45.28515625" style="132" customWidth="1"/>
    <col min="4110" max="4352" width="9.140625" style="132"/>
    <col min="4353" max="4353" width="4.42578125" style="132" customWidth="1"/>
    <col min="4354" max="4354" width="11.5703125" style="132" customWidth="1"/>
    <col min="4355" max="4355" width="40.42578125" style="132" customWidth="1"/>
    <col min="4356" max="4356" width="5.5703125" style="132" customWidth="1"/>
    <col min="4357" max="4357" width="8.5703125" style="132" customWidth="1"/>
    <col min="4358" max="4358" width="9.85546875" style="132" customWidth="1"/>
    <col min="4359" max="4359" width="13.85546875" style="132" customWidth="1"/>
    <col min="4360" max="4363" width="9.140625" style="132"/>
    <col min="4364" max="4364" width="75.28515625" style="132" customWidth="1"/>
    <col min="4365" max="4365" width="45.28515625" style="132" customWidth="1"/>
    <col min="4366" max="4608" width="9.140625" style="132"/>
    <col min="4609" max="4609" width="4.42578125" style="132" customWidth="1"/>
    <col min="4610" max="4610" width="11.5703125" style="132" customWidth="1"/>
    <col min="4611" max="4611" width="40.42578125" style="132" customWidth="1"/>
    <col min="4612" max="4612" width="5.5703125" style="132" customWidth="1"/>
    <col min="4613" max="4613" width="8.5703125" style="132" customWidth="1"/>
    <col min="4614" max="4614" width="9.85546875" style="132" customWidth="1"/>
    <col min="4615" max="4615" width="13.85546875" style="132" customWidth="1"/>
    <col min="4616" max="4619" width="9.140625" style="132"/>
    <col min="4620" max="4620" width="75.28515625" style="132" customWidth="1"/>
    <col min="4621" max="4621" width="45.28515625" style="132" customWidth="1"/>
    <col min="4622" max="4864" width="9.140625" style="132"/>
    <col min="4865" max="4865" width="4.42578125" style="132" customWidth="1"/>
    <col min="4866" max="4866" width="11.5703125" style="132" customWidth="1"/>
    <col min="4867" max="4867" width="40.42578125" style="132" customWidth="1"/>
    <col min="4868" max="4868" width="5.5703125" style="132" customWidth="1"/>
    <col min="4869" max="4869" width="8.5703125" style="132" customWidth="1"/>
    <col min="4870" max="4870" width="9.85546875" style="132" customWidth="1"/>
    <col min="4871" max="4871" width="13.85546875" style="132" customWidth="1"/>
    <col min="4872" max="4875" width="9.140625" style="132"/>
    <col min="4876" max="4876" width="75.28515625" style="132" customWidth="1"/>
    <col min="4877" max="4877" width="45.28515625" style="132" customWidth="1"/>
    <col min="4878" max="5120" width="9.140625" style="132"/>
    <col min="5121" max="5121" width="4.42578125" style="132" customWidth="1"/>
    <col min="5122" max="5122" width="11.5703125" style="132" customWidth="1"/>
    <col min="5123" max="5123" width="40.42578125" style="132" customWidth="1"/>
    <col min="5124" max="5124" width="5.5703125" style="132" customWidth="1"/>
    <col min="5125" max="5125" width="8.5703125" style="132" customWidth="1"/>
    <col min="5126" max="5126" width="9.85546875" style="132" customWidth="1"/>
    <col min="5127" max="5127" width="13.85546875" style="132" customWidth="1"/>
    <col min="5128" max="5131" width="9.140625" style="132"/>
    <col min="5132" max="5132" width="75.28515625" style="132" customWidth="1"/>
    <col min="5133" max="5133" width="45.28515625" style="132" customWidth="1"/>
    <col min="5134" max="5376" width="9.140625" style="132"/>
    <col min="5377" max="5377" width="4.42578125" style="132" customWidth="1"/>
    <col min="5378" max="5378" width="11.5703125" style="132" customWidth="1"/>
    <col min="5379" max="5379" width="40.42578125" style="132" customWidth="1"/>
    <col min="5380" max="5380" width="5.5703125" style="132" customWidth="1"/>
    <col min="5381" max="5381" width="8.5703125" style="132" customWidth="1"/>
    <col min="5382" max="5382" width="9.85546875" style="132" customWidth="1"/>
    <col min="5383" max="5383" width="13.85546875" style="132" customWidth="1"/>
    <col min="5384" max="5387" width="9.140625" style="132"/>
    <col min="5388" max="5388" width="75.28515625" style="132" customWidth="1"/>
    <col min="5389" max="5389" width="45.28515625" style="132" customWidth="1"/>
    <col min="5390" max="5632" width="9.140625" style="132"/>
    <col min="5633" max="5633" width="4.42578125" style="132" customWidth="1"/>
    <col min="5634" max="5634" width="11.5703125" style="132" customWidth="1"/>
    <col min="5635" max="5635" width="40.42578125" style="132" customWidth="1"/>
    <col min="5636" max="5636" width="5.5703125" style="132" customWidth="1"/>
    <col min="5637" max="5637" width="8.5703125" style="132" customWidth="1"/>
    <col min="5638" max="5638" width="9.85546875" style="132" customWidth="1"/>
    <col min="5639" max="5639" width="13.85546875" style="132" customWidth="1"/>
    <col min="5640" max="5643" width="9.140625" style="132"/>
    <col min="5644" max="5644" width="75.28515625" style="132" customWidth="1"/>
    <col min="5645" max="5645" width="45.28515625" style="132" customWidth="1"/>
    <col min="5646" max="5888" width="9.140625" style="132"/>
    <col min="5889" max="5889" width="4.42578125" style="132" customWidth="1"/>
    <col min="5890" max="5890" width="11.5703125" style="132" customWidth="1"/>
    <col min="5891" max="5891" width="40.42578125" style="132" customWidth="1"/>
    <col min="5892" max="5892" width="5.5703125" style="132" customWidth="1"/>
    <col min="5893" max="5893" width="8.5703125" style="132" customWidth="1"/>
    <col min="5894" max="5894" width="9.85546875" style="132" customWidth="1"/>
    <col min="5895" max="5895" width="13.85546875" style="132" customWidth="1"/>
    <col min="5896" max="5899" width="9.140625" style="132"/>
    <col min="5900" max="5900" width="75.28515625" style="132" customWidth="1"/>
    <col min="5901" max="5901" width="45.28515625" style="132" customWidth="1"/>
    <col min="5902" max="6144" width="9.140625" style="132"/>
    <col min="6145" max="6145" width="4.42578125" style="132" customWidth="1"/>
    <col min="6146" max="6146" width="11.5703125" style="132" customWidth="1"/>
    <col min="6147" max="6147" width="40.42578125" style="132" customWidth="1"/>
    <col min="6148" max="6148" width="5.5703125" style="132" customWidth="1"/>
    <col min="6149" max="6149" width="8.5703125" style="132" customWidth="1"/>
    <col min="6150" max="6150" width="9.85546875" style="132" customWidth="1"/>
    <col min="6151" max="6151" width="13.85546875" style="132" customWidth="1"/>
    <col min="6152" max="6155" width="9.140625" style="132"/>
    <col min="6156" max="6156" width="75.28515625" style="132" customWidth="1"/>
    <col min="6157" max="6157" width="45.28515625" style="132" customWidth="1"/>
    <col min="6158" max="6400" width="9.140625" style="132"/>
    <col min="6401" max="6401" width="4.42578125" style="132" customWidth="1"/>
    <col min="6402" max="6402" width="11.5703125" style="132" customWidth="1"/>
    <col min="6403" max="6403" width="40.42578125" style="132" customWidth="1"/>
    <col min="6404" max="6404" width="5.5703125" style="132" customWidth="1"/>
    <col min="6405" max="6405" width="8.5703125" style="132" customWidth="1"/>
    <col min="6406" max="6406" width="9.85546875" style="132" customWidth="1"/>
    <col min="6407" max="6407" width="13.85546875" style="132" customWidth="1"/>
    <col min="6408" max="6411" width="9.140625" style="132"/>
    <col min="6412" max="6412" width="75.28515625" style="132" customWidth="1"/>
    <col min="6413" max="6413" width="45.28515625" style="132" customWidth="1"/>
    <col min="6414" max="6656" width="9.140625" style="132"/>
    <col min="6657" max="6657" width="4.42578125" style="132" customWidth="1"/>
    <col min="6658" max="6658" width="11.5703125" style="132" customWidth="1"/>
    <col min="6659" max="6659" width="40.42578125" style="132" customWidth="1"/>
    <col min="6660" max="6660" width="5.5703125" style="132" customWidth="1"/>
    <col min="6661" max="6661" width="8.5703125" style="132" customWidth="1"/>
    <col min="6662" max="6662" width="9.85546875" style="132" customWidth="1"/>
    <col min="6663" max="6663" width="13.85546875" style="132" customWidth="1"/>
    <col min="6664" max="6667" width="9.140625" style="132"/>
    <col min="6668" max="6668" width="75.28515625" style="132" customWidth="1"/>
    <col min="6669" max="6669" width="45.28515625" style="132" customWidth="1"/>
    <col min="6670" max="6912" width="9.140625" style="132"/>
    <col min="6913" max="6913" width="4.42578125" style="132" customWidth="1"/>
    <col min="6914" max="6914" width="11.5703125" style="132" customWidth="1"/>
    <col min="6915" max="6915" width="40.42578125" style="132" customWidth="1"/>
    <col min="6916" max="6916" width="5.5703125" style="132" customWidth="1"/>
    <col min="6917" max="6917" width="8.5703125" style="132" customWidth="1"/>
    <col min="6918" max="6918" width="9.85546875" style="132" customWidth="1"/>
    <col min="6919" max="6919" width="13.85546875" style="132" customWidth="1"/>
    <col min="6920" max="6923" width="9.140625" style="132"/>
    <col min="6924" max="6924" width="75.28515625" style="132" customWidth="1"/>
    <col min="6925" max="6925" width="45.28515625" style="132" customWidth="1"/>
    <col min="6926" max="7168" width="9.140625" style="132"/>
    <col min="7169" max="7169" width="4.42578125" style="132" customWidth="1"/>
    <col min="7170" max="7170" width="11.5703125" style="132" customWidth="1"/>
    <col min="7171" max="7171" width="40.42578125" style="132" customWidth="1"/>
    <col min="7172" max="7172" width="5.5703125" style="132" customWidth="1"/>
    <col min="7173" max="7173" width="8.5703125" style="132" customWidth="1"/>
    <col min="7174" max="7174" width="9.85546875" style="132" customWidth="1"/>
    <col min="7175" max="7175" width="13.85546875" style="132" customWidth="1"/>
    <col min="7176" max="7179" width="9.140625" style="132"/>
    <col min="7180" max="7180" width="75.28515625" style="132" customWidth="1"/>
    <col min="7181" max="7181" width="45.28515625" style="132" customWidth="1"/>
    <col min="7182" max="7424" width="9.140625" style="132"/>
    <col min="7425" max="7425" width="4.42578125" style="132" customWidth="1"/>
    <col min="7426" max="7426" width="11.5703125" style="132" customWidth="1"/>
    <col min="7427" max="7427" width="40.42578125" style="132" customWidth="1"/>
    <col min="7428" max="7428" width="5.5703125" style="132" customWidth="1"/>
    <col min="7429" max="7429" width="8.5703125" style="132" customWidth="1"/>
    <col min="7430" max="7430" width="9.85546875" style="132" customWidth="1"/>
    <col min="7431" max="7431" width="13.85546875" style="132" customWidth="1"/>
    <col min="7432" max="7435" width="9.140625" style="132"/>
    <col min="7436" max="7436" width="75.28515625" style="132" customWidth="1"/>
    <col min="7437" max="7437" width="45.28515625" style="132" customWidth="1"/>
    <col min="7438" max="7680" width="9.140625" style="132"/>
    <col min="7681" max="7681" width="4.42578125" style="132" customWidth="1"/>
    <col min="7682" max="7682" width="11.5703125" style="132" customWidth="1"/>
    <col min="7683" max="7683" width="40.42578125" style="132" customWidth="1"/>
    <col min="7684" max="7684" width="5.5703125" style="132" customWidth="1"/>
    <col min="7685" max="7685" width="8.5703125" style="132" customWidth="1"/>
    <col min="7686" max="7686" width="9.85546875" style="132" customWidth="1"/>
    <col min="7687" max="7687" width="13.85546875" style="132" customWidth="1"/>
    <col min="7688" max="7691" width="9.140625" style="132"/>
    <col min="7692" max="7692" width="75.28515625" style="132" customWidth="1"/>
    <col min="7693" max="7693" width="45.28515625" style="132" customWidth="1"/>
    <col min="7694" max="7936" width="9.140625" style="132"/>
    <col min="7937" max="7937" width="4.42578125" style="132" customWidth="1"/>
    <col min="7938" max="7938" width="11.5703125" style="132" customWidth="1"/>
    <col min="7939" max="7939" width="40.42578125" style="132" customWidth="1"/>
    <col min="7940" max="7940" width="5.5703125" style="132" customWidth="1"/>
    <col min="7941" max="7941" width="8.5703125" style="132" customWidth="1"/>
    <col min="7942" max="7942" width="9.85546875" style="132" customWidth="1"/>
    <col min="7943" max="7943" width="13.85546875" style="132" customWidth="1"/>
    <col min="7944" max="7947" width="9.140625" style="132"/>
    <col min="7948" max="7948" width="75.28515625" style="132" customWidth="1"/>
    <col min="7949" max="7949" width="45.28515625" style="132" customWidth="1"/>
    <col min="7950" max="8192" width="9.140625" style="132"/>
    <col min="8193" max="8193" width="4.42578125" style="132" customWidth="1"/>
    <col min="8194" max="8194" width="11.5703125" style="132" customWidth="1"/>
    <col min="8195" max="8195" width="40.42578125" style="132" customWidth="1"/>
    <col min="8196" max="8196" width="5.5703125" style="132" customWidth="1"/>
    <col min="8197" max="8197" width="8.5703125" style="132" customWidth="1"/>
    <col min="8198" max="8198" width="9.85546875" style="132" customWidth="1"/>
    <col min="8199" max="8199" width="13.85546875" style="132" customWidth="1"/>
    <col min="8200" max="8203" width="9.140625" style="132"/>
    <col min="8204" max="8204" width="75.28515625" style="132" customWidth="1"/>
    <col min="8205" max="8205" width="45.28515625" style="132" customWidth="1"/>
    <col min="8206" max="8448" width="9.140625" style="132"/>
    <col min="8449" max="8449" width="4.42578125" style="132" customWidth="1"/>
    <col min="8450" max="8450" width="11.5703125" style="132" customWidth="1"/>
    <col min="8451" max="8451" width="40.42578125" style="132" customWidth="1"/>
    <col min="8452" max="8452" width="5.5703125" style="132" customWidth="1"/>
    <col min="8453" max="8453" width="8.5703125" style="132" customWidth="1"/>
    <col min="8454" max="8454" width="9.85546875" style="132" customWidth="1"/>
    <col min="8455" max="8455" width="13.85546875" style="132" customWidth="1"/>
    <col min="8456" max="8459" width="9.140625" style="132"/>
    <col min="8460" max="8460" width="75.28515625" style="132" customWidth="1"/>
    <col min="8461" max="8461" width="45.28515625" style="132" customWidth="1"/>
    <col min="8462" max="8704" width="9.140625" style="132"/>
    <col min="8705" max="8705" width="4.42578125" style="132" customWidth="1"/>
    <col min="8706" max="8706" width="11.5703125" style="132" customWidth="1"/>
    <col min="8707" max="8707" width="40.42578125" style="132" customWidth="1"/>
    <col min="8708" max="8708" width="5.5703125" style="132" customWidth="1"/>
    <col min="8709" max="8709" width="8.5703125" style="132" customWidth="1"/>
    <col min="8710" max="8710" width="9.85546875" style="132" customWidth="1"/>
    <col min="8711" max="8711" width="13.85546875" style="132" customWidth="1"/>
    <col min="8712" max="8715" width="9.140625" style="132"/>
    <col min="8716" max="8716" width="75.28515625" style="132" customWidth="1"/>
    <col min="8717" max="8717" width="45.28515625" style="132" customWidth="1"/>
    <col min="8718" max="8960" width="9.140625" style="132"/>
    <col min="8961" max="8961" width="4.42578125" style="132" customWidth="1"/>
    <col min="8962" max="8962" width="11.5703125" style="132" customWidth="1"/>
    <col min="8963" max="8963" width="40.42578125" style="132" customWidth="1"/>
    <col min="8964" max="8964" width="5.5703125" style="132" customWidth="1"/>
    <col min="8965" max="8965" width="8.5703125" style="132" customWidth="1"/>
    <col min="8966" max="8966" width="9.85546875" style="132" customWidth="1"/>
    <col min="8967" max="8967" width="13.85546875" style="132" customWidth="1"/>
    <col min="8968" max="8971" width="9.140625" style="132"/>
    <col min="8972" max="8972" width="75.28515625" style="132" customWidth="1"/>
    <col min="8973" max="8973" width="45.28515625" style="132" customWidth="1"/>
    <col min="8974" max="9216" width="9.140625" style="132"/>
    <col min="9217" max="9217" width="4.42578125" style="132" customWidth="1"/>
    <col min="9218" max="9218" width="11.5703125" style="132" customWidth="1"/>
    <col min="9219" max="9219" width="40.42578125" style="132" customWidth="1"/>
    <col min="9220" max="9220" width="5.5703125" style="132" customWidth="1"/>
    <col min="9221" max="9221" width="8.5703125" style="132" customWidth="1"/>
    <col min="9222" max="9222" width="9.85546875" style="132" customWidth="1"/>
    <col min="9223" max="9223" width="13.85546875" style="132" customWidth="1"/>
    <col min="9224" max="9227" width="9.140625" style="132"/>
    <col min="9228" max="9228" width="75.28515625" style="132" customWidth="1"/>
    <col min="9229" max="9229" width="45.28515625" style="132" customWidth="1"/>
    <col min="9230" max="9472" width="9.140625" style="132"/>
    <col min="9473" max="9473" width="4.42578125" style="132" customWidth="1"/>
    <col min="9474" max="9474" width="11.5703125" style="132" customWidth="1"/>
    <col min="9475" max="9475" width="40.42578125" style="132" customWidth="1"/>
    <col min="9476" max="9476" width="5.5703125" style="132" customWidth="1"/>
    <col min="9477" max="9477" width="8.5703125" style="132" customWidth="1"/>
    <col min="9478" max="9478" width="9.85546875" style="132" customWidth="1"/>
    <col min="9479" max="9479" width="13.85546875" style="132" customWidth="1"/>
    <col min="9480" max="9483" width="9.140625" style="132"/>
    <col min="9484" max="9484" width="75.28515625" style="132" customWidth="1"/>
    <col min="9485" max="9485" width="45.28515625" style="132" customWidth="1"/>
    <col min="9486" max="9728" width="9.140625" style="132"/>
    <col min="9729" max="9729" width="4.42578125" style="132" customWidth="1"/>
    <col min="9730" max="9730" width="11.5703125" style="132" customWidth="1"/>
    <col min="9731" max="9731" width="40.42578125" style="132" customWidth="1"/>
    <col min="9732" max="9732" width="5.5703125" style="132" customWidth="1"/>
    <col min="9733" max="9733" width="8.5703125" style="132" customWidth="1"/>
    <col min="9734" max="9734" width="9.85546875" style="132" customWidth="1"/>
    <col min="9735" max="9735" width="13.85546875" style="132" customWidth="1"/>
    <col min="9736" max="9739" width="9.140625" style="132"/>
    <col min="9740" max="9740" width="75.28515625" style="132" customWidth="1"/>
    <col min="9741" max="9741" width="45.28515625" style="132" customWidth="1"/>
    <col min="9742" max="9984" width="9.140625" style="132"/>
    <col min="9985" max="9985" width="4.42578125" style="132" customWidth="1"/>
    <col min="9986" max="9986" width="11.5703125" style="132" customWidth="1"/>
    <col min="9987" max="9987" width="40.42578125" style="132" customWidth="1"/>
    <col min="9988" max="9988" width="5.5703125" style="132" customWidth="1"/>
    <col min="9989" max="9989" width="8.5703125" style="132" customWidth="1"/>
    <col min="9990" max="9990" width="9.85546875" style="132" customWidth="1"/>
    <col min="9991" max="9991" width="13.85546875" style="132" customWidth="1"/>
    <col min="9992" max="9995" width="9.140625" style="132"/>
    <col min="9996" max="9996" width="75.28515625" style="132" customWidth="1"/>
    <col min="9997" max="9997" width="45.28515625" style="132" customWidth="1"/>
    <col min="9998" max="10240" width="9.140625" style="132"/>
    <col min="10241" max="10241" width="4.42578125" style="132" customWidth="1"/>
    <col min="10242" max="10242" width="11.5703125" style="132" customWidth="1"/>
    <col min="10243" max="10243" width="40.42578125" style="132" customWidth="1"/>
    <col min="10244" max="10244" width="5.5703125" style="132" customWidth="1"/>
    <col min="10245" max="10245" width="8.5703125" style="132" customWidth="1"/>
    <col min="10246" max="10246" width="9.85546875" style="132" customWidth="1"/>
    <col min="10247" max="10247" width="13.85546875" style="132" customWidth="1"/>
    <col min="10248" max="10251" width="9.140625" style="132"/>
    <col min="10252" max="10252" width="75.28515625" style="132" customWidth="1"/>
    <col min="10253" max="10253" width="45.28515625" style="132" customWidth="1"/>
    <col min="10254" max="10496" width="9.140625" style="132"/>
    <col min="10497" max="10497" width="4.42578125" style="132" customWidth="1"/>
    <col min="10498" max="10498" width="11.5703125" style="132" customWidth="1"/>
    <col min="10499" max="10499" width="40.42578125" style="132" customWidth="1"/>
    <col min="10500" max="10500" width="5.5703125" style="132" customWidth="1"/>
    <col min="10501" max="10501" width="8.5703125" style="132" customWidth="1"/>
    <col min="10502" max="10502" width="9.85546875" style="132" customWidth="1"/>
    <col min="10503" max="10503" width="13.85546875" style="132" customWidth="1"/>
    <col min="10504" max="10507" width="9.140625" style="132"/>
    <col min="10508" max="10508" width="75.28515625" style="132" customWidth="1"/>
    <col min="10509" max="10509" width="45.28515625" style="132" customWidth="1"/>
    <col min="10510" max="10752" width="9.140625" style="132"/>
    <col min="10753" max="10753" width="4.42578125" style="132" customWidth="1"/>
    <col min="10754" max="10754" width="11.5703125" style="132" customWidth="1"/>
    <col min="10755" max="10755" width="40.42578125" style="132" customWidth="1"/>
    <col min="10756" max="10756" width="5.5703125" style="132" customWidth="1"/>
    <col min="10757" max="10757" width="8.5703125" style="132" customWidth="1"/>
    <col min="10758" max="10758" width="9.85546875" style="132" customWidth="1"/>
    <col min="10759" max="10759" width="13.85546875" style="132" customWidth="1"/>
    <col min="10760" max="10763" width="9.140625" style="132"/>
    <col min="10764" max="10764" width="75.28515625" style="132" customWidth="1"/>
    <col min="10765" max="10765" width="45.28515625" style="132" customWidth="1"/>
    <col min="10766" max="11008" width="9.140625" style="132"/>
    <col min="11009" max="11009" width="4.42578125" style="132" customWidth="1"/>
    <col min="11010" max="11010" width="11.5703125" style="132" customWidth="1"/>
    <col min="11011" max="11011" width="40.42578125" style="132" customWidth="1"/>
    <col min="11012" max="11012" width="5.5703125" style="132" customWidth="1"/>
    <col min="11013" max="11013" width="8.5703125" style="132" customWidth="1"/>
    <col min="11014" max="11014" width="9.85546875" style="132" customWidth="1"/>
    <col min="11015" max="11015" width="13.85546875" style="132" customWidth="1"/>
    <col min="11016" max="11019" width="9.140625" style="132"/>
    <col min="11020" max="11020" width="75.28515625" style="132" customWidth="1"/>
    <col min="11021" max="11021" width="45.28515625" style="132" customWidth="1"/>
    <col min="11022" max="11264" width="9.140625" style="132"/>
    <col min="11265" max="11265" width="4.42578125" style="132" customWidth="1"/>
    <col min="11266" max="11266" width="11.5703125" style="132" customWidth="1"/>
    <col min="11267" max="11267" width="40.42578125" style="132" customWidth="1"/>
    <col min="11268" max="11268" width="5.5703125" style="132" customWidth="1"/>
    <col min="11269" max="11269" width="8.5703125" style="132" customWidth="1"/>
    <col min="11270" max="11270" width="9.85546875" style="132" customWidth="1"/>
    <col min="11271" max="11271" width="13.85546875" style="132" customWidth="1"/>
    <col min="11272" max="11275" width="9.140625" style="132"/>
    <col min="11276" max="11276" width="75.28515625" style="132" customWidth="1"/>
    <col min="11277" max="11277" width="45.28515625" style="132" customWidth="1"/>
    <col min="11278" max="11520" width="9.140625" style="132"/>
    <col min="11521" max="11521" width="4.42578125" style="132" customWidth="1"/>
    <col min="11522" max="11522" width="11.5703125" style="132" customWidth="1"/>
    <col min="11523" max="11523" width="40.42578125" style="132" customWidth="1"/>
    <col min="11524" max="11524" width="5.5703125" style="132" customWidth="1"/>
    <col min="11525" max="11525" width="8.5703125" style="132" customWidth="1"/>
    <col min="11526" max="11526" width="9.85546875" style="132" customWidth="1"/>
    <col min="11527" max="11527" width="13.85546875" style="132" customWidth="1"/>
    <col min="11528" max="11531" width="9.140625" style="132"/>
    <col min="11532" max="11532" width="75.28515625" style="132" customWidth="1"/>
    <col min="11533" max="11533" width="45.28515625" style="132" customWidth="1"/>
    <col min="11534" max="11776" width="9.140625" style="132"/>
    <col min="11777" max="11777" width="4.42578125" style="132" customWidth="1"/>
    <col min="11778" max="11778" width="11.5703125" style="132" customWidth="1"/>
    <col min="11779" max="11779" width="40.42578125" style="132" customWidth="1"/>
    <col min="11780" max="11780" width="5.5703125" style="132" customWidth="1"/>
    <col min="11781" max="11781" width="8.5703125" style="132" customWidth="1"/>
    <col min="11782" max="11782" width="9.85546875" style="132" customWidth="1"/>
    <col min="11783" max="11783" width="13.85546875" style="132" customWidth="1"/>
    <col min="11784" max="11787" width="9.140625" style="132"/>
    <col min="11788" max="11788" width="75.28515625" style="132" customWidth="1"/>
    <col min="11789" max="11789" width="45.28515625" style="132" customWidth="1"/>
    <col min="11790" max="12032" width="9.140625" style="132"/>
    <col min="12033" max="12033" width="4.42578125" style="132" customWidth="1"/>
    <col min="12034" max="12034" width="11.5703125" style="132" customWidth="1"/>
    <col min="12035" max="12035" width="40.42578125" style="132" customWidth="1"/>
    <col min="12036" max="12036" width="5.5703125" style="132" customWidth="1"/>
    <col min="12037" max="12037" width="8.5703125" style="132" customWidth="1"/>
    <col min="12038" max="12038" width="9.85546875" style="132" customWidth="1"/>
    <col min="12039" max="12039" width="13.85546875" style="132" customWidth="1"/>
    <col min="12040" max="12043" width="9.140625" style="132"/>
    <col min="12044" max="12044" width="75.28515625" style="132" customWidth="1"/>
    <col min="12045" max="12045" width="45.28515625" style="132" customWidth="1"/>
    <col min="12046" max="12288" width="9.140625" style="132"/>
    <col min="12289" max="12289" width="4.42578125" style="132" customWidth="1"/>
    <col min="12290" max="12290" width="11.5703125" style="132" customWidth="1"/>
    <col min="12291" max="12291" width="40.42578125" style="132" customWidth="1"/>
    <col min="12292" max="12292" width="5.5703125" style="132" customWidth="1"/>
    <col min="12293" max="12293" width="8.5703125" style="132" customWidth="1"/>
    <col min="12294" max="12294" width="9.85546875" style="132" customWidth="1"/>
    <col min="12295" max="12295" width="13.85546875" style="132" customWidth="1"/>
    <col min="12296" max="12299" width="9.140625" style="132"/>
    <col min="12300" max="12300" width="75.28515625" style="132" customWidth="1"/>
    <col min="12301" max="12301" width="45.28515625" style="132" customWidth="1"/>
    <col min="12302" max="12544" width="9.140625" style="132"/>
    <col min="12545" max="12545" width="4.42578125" style="132" customWidth="1"/>
    <col min="12546" max="12546" width="11.5703125" style="132" customWidth="1"/>
    <col min="12547" max="12547" width="40.42578125" style="132" customWidth="1"/>
    <col min="12548" max="12548" width="5.5703125" style="132" customWidth="1"/>
    <col min="12549" max="12549" width="8.5703125" style="132" customWidth="1"/>
    <col min="12550" max="12550" width="9.85546875" style="132" customWidth="1"/>
    <col min="12551" max="12551" width="13.85546875" style="132" customWidth="1"/>
    <col min="12552" max="12555" width="9.140625" style="132"/>
    <col min="12556" max="12556" width="75.28515625" style="132" customWidth="1"/>
    <col min="12557" max="12557" width="45.28515625" style="132" customWidth="1"/>
    <col min="12558" max="12800" width="9.140625" style="132"/>
    <col min="12801" max="12801" width="4.42578125" style="132" customWidth="1"/>
    <col min="12802" max="12802" width="11.5703125" style="132" customWidth="1"/>
    <col min="12803" max="12803" width="40.42578125" style="132" customWidth="1"/>
    <col min="12804" max="12804" width="5.5703125" style="132" customWidth="1"/>
    <col min="12805" max="12805" width="8.5703125" style="132" customWidth="1"/>
    <col min="12806" max="12806" width="9.85546875" style="132" customWidth="1"/>
    <col min="12807" max="12807" width="13.85546875" style="132" customWidth="1"/>
    <col min="12808" max="12811" width="9.140625" style="132"/>
    <col min="12812" max="12812" width="75.28515625" style="132" customWidth="1"/>
    <col min="12813" max="12813" width="45.28515625" style="132" customWidth="1"/>
    <col min="12814" max="13056" width="9.140625" style="132"/>
    <col min="13057" max="13057" width="4.42578125" style="132" customWidth="1"/>
    <col min="13058" max="13058" width="11.5703125" style="132" customWidth="1"/>
    <col min="13059" max="13059" width="40.42578125" style="132" customWidth="1"/>
    <col min="13060" max="13060" width="5.5703125" style="132" customWidth="1"/>
    <col min="13061" max="13061" width="8.5703125" style="132" customWidth="1"/>
    <col min="13062" max="13062" width="9.85546875" style="132" customWidth="1"/>
    <col min="13063" max="13063" width="13.85546875" style="132" customWidth="1"/>
    <col min="13064" max="13067" width="9.140625" style="132"/>
    <col min="13068" max="13068" width="75.28515625" style="132" customWidth="1"/>
    <col min="13069" max="13069" width="45.28515625" style="132" customWidth="1"/>
    <col min="13070" max="13312" width="9.140625" style="132"/>
    <col min="13313" max="13313" width="4.42578125" style="132" customWidth="1"/>
    <col min="13314" max="13314" width="11.5703125" style="132" customWidth="1"/>
    <col min="13315" max="13315" width="40.42578125" style="132" customWidth="1"/>
    <col min="13316" max="13316" width="5.5703125" style="132" customWidth="1"/>
    <col min="13317" max="13317" width="8.5703125" style="132" customWidth="1"/>
    <col min="13318" max="13318" width="9.85546875" style="132" customWidth="1"/>
    <col min="13319" max="13319" width="13.85546875" style="132" customWidth="1"/>
    <col min="13320" max="13323" width="9.140625" style="132"/>
    <col min="13324" max="13324" width="75.28515625" style="132" customWidth="1"/>
    <col min="13325" max="13325" width="45.28515625" style="132" customWidth="1"/>
    <col min="13326" max="13568" width="9.140625" style="132"/>
    <col min="13569" max="13569" width="4.42578125" style="132" customWidth="1"/>
    <col min="13570" max="13570" width="11.5703125" style="132" customWidth="1"/>
    <col min="13571" max="13571" width="40.42578125" style="132" customWidth="1"/>
    <col min="13572" max="13572" width="5.5703125" style="132" customWidth="1"/>
    <col min="13573" max="13573" width="8.5703125" style="132" customWidth="1"/>
    <col min="13574" max="13574" width="9.85546875" style="132" customWidth="1"/>
    <col min="13575" max="13575" width="13.85546875" style="132" customWidth="1"/>
    <col min="13576" max="13579" width="9.140625" style="132"/>
    <col min="13580" max="13580" width="75.28515625" style="132" customWidth="1"/>
    <col min="13581" max="13581" width="45.28515625" style="132" customWidth="1"/>
    <col min="13582" max="13824" width="9.140625" style="132"/>
    <col min="13825" max="13825" width="4.42578125" style="132" customWidth="1"/>
    <col min="13826" max="13826" width="11.5703125" style="132" customWidth="1"/>
    <col min="13827" max="13827" width="40.42578125" style="132" customWidth="1"/>
    <col min="13828" max="13828" width="5.5703125" style="132" customWidth="1"/>
    <col min="13829" max="13829" width="8.5703125" style="132" customWidth="1"/>
    <col min="13830" max="13830" width="9.85546875" style="132" customWidth="1"/>
    <col min="13831" max="13831" width="13.85546875" style="132" customWidth="1"/>
    <col min="13832" max="13835" width="9.140625" style="132"/>
    <col min="13836" max="13836" width="75.28515625" style="132" customWidth="1"/>
    <col min="13837" max="13837" width="45.28515625" style="132" customWidth="1"/>
    <col min="13838" max="14080" width="9.140625" style="132"/>
    <col min="14081" max="14081" width="4.42578125" style="132" customWidth="1"/>
    <col min="14082" max="14082" width="11.5703125" style="132" customWidth="1"/>
    <col min="14083" max="14083" width="40.42578125" style="132" customWidth="1"/>
    <col min="14084" max="14084" width="5.5703125" style="132" customWidth="1"/>
    <col min="14085" max="14085" width="8.5703125" style="132" customWidth="1"/>
    <col min="14086" max="14086" width="9.85546875" style="132" customWidth="1"/>
    <col min="14087" max="14087" width="13.85546875" style="132" customWidth="1"/>
    <col min="14088" max="14091" width="9.140625" style="132"/>
    <col min="14092" max="14092" width="75.28515625" style="132" customWidth="1"/>
    <col min="14093" max="14093" width="45.28515625" style="132" customWidth="1"/>
    <col min="14094" max="14336" width="9.140625" style="132"/>
    <col min="14337" max="14337" width="4.42578125" style="132" customWidth="1"/>
    <col min="14338" max="14338" width="11.5703125" style="132" customWidth="1"/>
    <col min="14339" max="14339" width="40.42578125" style="132" customWidth="1"/>
    <col min="14340" max="14340" width="5.5703125" style="132" customWidth="1"/>
    <col min="14341" max="14341" width="8.5703125" style="132" customWidth="1"/>
    <col min="14342" max="14342" width="9.85546875" style="132" customWidth="1"/>
    <col min="14343" max="14343" width="13.85546875" style="132" customWidth="1"/>
    <col min="14344" max="14347" width="9.140625" style="132"/>
    <col min="14348" max="14348" width="75.28515625" style="132" customWidth="1"/>
    <col min="14349" max="14349" width="45.28515625" style="132" customWidth="1"/>
    <col min="14350" max="14592" width="9.140625" style="132"/>
    <col min="14593" max="14593" width="4.42578125" style="132" customWidth="1"/>
    <col min="14594" max="14594" width="11.5703125" style="132" customWidth="1"/>
    <col min="14595" max="14595" width="40.42578125" style="132" customWidth="1"/>
    <col min="14596" max="14596" width="5.5703125" style="132" customWidth="1"/>
    <col min="14597" max="14597" width="8.5703125" style="132" customWidth="1"/>
    <col min="14598" max="14598" width="9.85546875" style="132" customWidth="1"/>
    <col min="14599" max="14599" width="13.85546875" style="132" customWidth="1"/>
    <col min="14600" max="14603" width="9.140625" style="132"/>
    <col min="14604" max="14604" width="75.28515625" style="132" customWidth="1"/>
    <col min="14605" max="14605" width="45.28515625" style="132" customWidth="1"/>
    <col min="14606" max="14848" width="9.140625" style="132"/>
    <col min="14849" max="14849" width="4.42578125" style="132" customWidth="1"/>
    <col min="14850" max="14850" width="11.5703125" style="132" customWidth="1"/>
    <col min="14851" max="14851" width="40.42578125" style="132" customWidth="1"/>
    <col min="14852" max="14852" width="5.5703125" style="132" customWidth="1"/>
    <col min="14853" max="14853" width="8.5703125" style="132" customWidth="1"/>
    <col min="14854" max="14854" width="9.85546875" style="132" customWidth="1"/>
    <col min="14855" max="14855" width="13.85546875" style="132" customWidth="1"/>
    <col min="14856" max="14859" width="9.140625" style="132"/>
    <col min="14860" max="14860" width="75.28515625" style="132" customWidth="1"/>
    <col min="14861" max="14861" width="45.28515625" style="132" customWidth="1"/>
    <col min="14862" max="15104" width="9.140625" style="132"/>
    <col min="15105" max="15105" width="4.42578125" style="132" customWidth="1"/>
    <col min="15106" max="15106" width="11.5703125" style="132" customWidth="1"/>
    <col min="15107" max="15107" width="40.42578125" style="132" customWidth="1"/>
    <col min="15108" max="15108" width="5.5703125" style="132" customWidth="1"/>
    <col min="15109" max="15109" width="8.5703125" style="132" customWidth="1"/>
    <col min="15110" max="15110" width="9.85546875" style="132" customWidth="1"/>
    <col min="15111" max="15111" width="13.85546875" style="132" customWidth="1"/>
    <col min="15112" max="15115" width="9.140625" style="132"/>
    <col min="15116" max="15116" width="75.28515625" style="132" customWidth="1"/>
    <col min="15117" max="15117" width="45.28515625" style="132" customWidth="1"/>
    <col min="15118" max="15360" width="9.140625" style="132"/>
    <col min="15361" max="15361" width="4.42578125" style="132" customWidth="1"/>
    <col min="15362" max="15362" width="11.5703125" style="132" customWidth="1"/>
    <col min="15363" max="15363" width="40.42578125" style="132" customWidth="1"/>
    <col min="15364" max="15364" width="5.5703125" style="132" customWidth="1"/>
    <col min="15365" max="15365" width="8.5703125" style="132" customWidth="1"/>
    <col min="15366" max="15366" width="9.85546875" style="132" customWidth="1"/>
    <col min="15367" max="15367" width="13.85546875" style="132" customWidth="1"/>
    <col min="15368" max="15371" width="9.140625" style="132"/>
    <col min="15372" max="15372" width="75.28515625" style="132" customWidth="1"/>
    <col min="15373" max="15373" width="45.28515625" style="132" customWidth="1"/>
    <col min="15374" max="15616" width="9.140625" style="132"/>
    <col min="15617" max="15617" width="4.42578125" style="132" customWidth="1"/>
    <col min="15618" max="15618" width="11.5703125" style="132" customWidth="1"/>
    <col min="15619" max="15619" width="40.42578125" style="132" customWidth="1"/>
    <col min="15620" max="15620" width="5.5703125" style="132" customWidth="1"/>
    <col min="15621" max="15621" width="8.5703125" style="132" customWidth="1"/>
    <col min="15622" max="15622" width="9.85546875" style="132" customWidth="1"/>
    <col min="15623" max="15623" width="13.85546875" style="132" customWidth="1"/>
    <col min="15624" max="15627" width="9.140625" style="132"/>
    <col min="15628" max="15628" width="75.28515625" style="132" customWidth="1"/>
    <col min="15629" max="15629" width="45.28515625" style="132" customWidth="1"/>
    <col min="15630" max="15872" width="9.140625" style="132"/>
    <col min="15873" max="15873" width="4.42578125" style="132" customWidth="1"/>
    <col min="15874" max="15874" width="11.5703125" style="132" customWidth="1"/>
    <col min="15875" max="15875" width="40.42578125" style="132" customWidth="1"/>
    <col min="15876" max="15876" width="5.5703125" style="132" customWidth="1"/>
    <col min="15877" max="15877" width="8.5703125" style="132" customWidth="1"/>
    <col min="15878" max="15878" width="9.85546875" style="132" customWidth="1"/>
    <col min="15879" max="15879" width="13.85546875" style="132" customWidth="1"/>
    <col min="15880" max="15883" width="9.140625" style="132"/>
    <col min="15884" max="15884" width="75.28515625" style="132" customWidth="1"/>
    <col min="15885" max="15885" width="45.28515625" style="132" customWidth="1"/>
    <col min="15886" max="16128" width="9.140625" style="132"/>
    <col min="16129" max="16129" width="4.42578125" style="132" customWidth="1"/>
    <col min="16130" max="16130" width="11.5703125" style="132" customWidth="1"/>
    <col min="16131" max="16131" width="40.42578125" style="132" customWidth="1"/>
    <col min="16132" max="16132" width="5.5703125" style="132" customWidth="1"/>
    <col min="16133" max="16133" width="8.5703125" style="132" customWidth="1"/>
    <col min="16134" max="16134" width="9.85546875" style="132" customWidth="1"/>
    <col min="16135" max="16135" width="13.85546875" style="132" customWidth="1"/>
    <col min="16136" max="16139" width="9.140625" style="132"/>
    <col min="16140" max="16140" width="75.28515625" style="132" customWidth="1"/>
    <col min="16141" max="16141" width="45.28515625" style="132" customWidth="1"/>
    <col min="16142" max="16384" width="9.140625" style="132"/>
  </cols>
  <sheetData>
    <row r="1" spans="1:104" ht="15.75" x14ac:dyDescent="0.25">
      <c r="A1" s="204" t="s">
        <v>75</v>
      </c>
      <c r="B1" s="204"/>
      <c r="C1" s="204"/>
      <c r="D1" s="204"/>
      <c r="E1" s="204"/>
      <c r="F1" s="204"/>
      <c r="G1" s="204"/>
    </row>
    <row r="2" spans="1:104" ht="14.25" customHeight="1" thickBot="1" x14ac:dyDescent="0.25">
      <c r="A2" s="133"/>
      <c r="B2" s="134"/>
      <c r="C2" s="135"/>
      <c r="D2" s="135"/>
      <c r="E2" s="136"/>
      <c r="F2" s="135"/>
      <c r="G2" s="135"/>
    </row>
    <row r="3" spans="1:104" ht="13.5" thickTop="1" x14ac:dyDescent="0.2">
      <c r="A3" s="195" t="s">
        <v>48</v>
      </c>
      <c r="B3" s="196"/>
      <c r="C3" s="84" t="str">
        <f>CONCATENATE(cislostavby," ",nazevstavby)</f>
        <v>0697 Stavební úpravy a modernizace IVUC Astorka</v>
      </c>
      <c r="D3" s="137"/>
      <c r="E3" s="138" t="s">
        <v>64</v>
      </c>
      <c r="F3" s="139" t="str">
        <f>Rekapitulace!H1</f>
        <v>Vytápění</v>
      </c>
      <c r="G3" s="140"/>
    </row>
    <row r="4" spans="1:104" ht="13.5" thickBot="1" x14ac:dyDescent="0.25">
      <c r="A4" s="205" t="s">
        <v>50</v>
      </c>
      <c r="B4" s="198"/>
      <c r="C4" s="90" t="str">
        <f>CONCATENATE(cisloobjektu," ",nazevobjektu)</f>
        <v>0001 SO 01-Rozšíření výukových ploch</v>
      </c>
      <c r="D4" s="141"/>
      <c r="E4" s="206" t="str">
        <f>Rekapitulace!G2</f>
        <v>Výukové prostory</v>
      </c>
      <c r="F4" s="207"/>
      <c r="G4" s="208"/>
    </row>
    <row r="5" spans="1:104" ht="13.5" thickTop="1" x14ac:dyDescent="0.2">
      <c r="A5" s="142"/>
      <c r="B5" s="133"/>
      <c r="C5" s="133"/>
      <c r="D5" s="133"/>
      <c r="E5" s="143"/>
      <c r="F5" s="133"/>
      <c r="G5" s="133"/>
    </row>
    <row r="6" spans="1:104" x14ac:dyDescent="0.2">
      <c r="A6" s="144" t="s">
        <v>65</v>
      </c>
      <c r="B6" s="145" t="s">
        <v>66</v>
      </c>
      <c r="C6" s="145" t="s">
        <v>67</v>
      </c>
      <c r="D6" s="145" t="s">
        <v>68</v>
      </c>
      <c r="E6" s="145" t="s">
        <v>69</v>
      </c>
      <c r="F6" s="145" t="s">
        <v>70</v>
      </c>
      <c r="G6" s="146" t="s">
        <v>71</v>
      </c>
    </row>
    <row r="7" spans="1:104" x14ac:dyDescent="0.2">
      <c r="A7" s="147" t="s">
        <v>72</v>
      </c>
      <c r="B7" s="148" t="s">
        <v>79</v>
      </c>
      <c r="C7" s="149" t="s">
        <v>80</v>
      </c>
      <c r="D7" s="150"/>
      <c r="E7" s="151"/>
      <c r="F7" s="151"/>
      <c r="G7" s="152"/>
      <c r="O7" s="153">
        <v>1</v>
      </c>
    </row>
    <row r="8" spans="1:104" x14ac:dyDescent="0.2">
      <c r="A8" s="154">
        <v>1</v>
      </c>
      <c r="B8" s="155" t="s">
        <v>81</v>
      </c>
      <c r="C8" s="156" t="s">
        <v>82</v>
      </c>
      <c r="D8" s="157" t="s">
        <v>83</v>
      </c>
      <c r="E8" s="158">
        <v>2</v>
      </c>
      <c r="F8" s="158"/>
      <c r="G8" s="159">
        <f>E8*F8</f>
        <v>0</v>
      </c>
      <c r="O8" s="153">
        <v>2</v>
      </c>
      <c r="AA8" s="132">
        <v>12</v>
      </c>
      <c r="AB8" s="132">
        <v>0</v>
      </c>
      <c r="AC8" s="132">
        <v>1</v>
      </c>
      <c r="AZ8" s="132">
        <v>2</v>
      </c>
      <c r="BA8" s="132">
        <f>IF(AZ8=1,G8,0)</f>
        <v>0</v>
      </c>
      <c r="BB8" s="132">
        <f>IF(AZ8=2,G8,0)</f>
        <v>0</v>
      </c>
      <c r="BC8" s="132">
        <f>IF(AZ8=3,G8,0)</f>
        <v>0</v>
      </c>
      <c r="BD8" s="132">
        <f>IF(AZ8=4,G8,0)</f>
        <v>0</v>
      </c>
      <c r="BE8" s="132">
        <f>IF(AZ8=5,G8,0)</f>
        <v>0</v>
      </c>
      <c r="CA8" s="153">
        <v>12</v>
      </c>
      <c r="CB8" s="153">
        <v>0</v>
      </c>
      <c r="CZ8" s="132">
        <v>0</v>
      </c>
    </row>
    <row r="9" spans="1:104" x14ac:dyDescent="0.2">
      <c r="A9" s="160"/>
      <c r="B9" s="163"/>
      <c r="C9" s="209" t="s">
        <v>84</v>
      </c>
      <c r="D9" s="210"/>
      <c r="E9" s="164">
        <v>2</v>
      </c>
      <c r="F9" s="165"/>
      <c r="G9" s="166"/>
      <c r="M9" s="162" t="s">
        <v>84</v>
      </c>
      <c r="O9" s="153"/>
    </row>
    <row r="10" spans="1:104" ht="12.75" customHeight="1" x14ac:dyDescent="0.2">
      <c r="A10" s="154">
        <v>2</v>
      </c>
      <c r="B10" s="155" t="s">
        <v>85</v>
      </c>
      <c r="C10" s="156" t="s">
        <v>86</v>
      </c>
      <c r="D10" s="157" t="s">
        <v>83</v>
      </c>
      <c r="E10" s="158">
        <v>2</v>
      </c>
      <c r="F10" s="158">
        <v>0</v>
      </c>
      <c r="G10" s="159">
        <f>E10*F10</f>
        <v>0</v>
      </c>
      <c r="O10" s="153">
        <v>2</v>
      </c>
      <c r="AA10" s="132">
        <v>12</v>
      </c>
      <c r="AB10" s="132">
        <v>0</v>
      </c>
      <c r="AC10" s="132">
        <v>2</v>
      </c>
      <c r="AZ10" s="132">
        <v>2</v>
      </c>
      <c r="BA10" s="132">
        <f>IF(AZ10=1,G10,0)</f>
        <v>0</v>
      </c>
      <c r="BB10" s="132">
        <f>IF(AZ10=2,G10,0)</f>
        <v>0</v>
      </c>
      <c r="BC10" s="132">
        <f>IF(AZ10=3,G10,0)</f>
        <v>0</v>
      </c>
      <c r="BD10" s="132">
        <f>IF(AZ10=4,G10,0)</f>
        <v>0</v>
      </c>
      <c r="BE10" s="132">
        <f>IF(AZ10=5,G10,0)</f>
        <v>0</v>
      </c>
      <c r="CA10" s="153">
        <v>12</v>
      </c>
      <c r="CB10" s="153">
        <v>0</v>
      </c>
      <c r="CZ10" s="132">
        <v>0</v>
      </c>
    </row>
    <row r="11" spans="1:104" x14ac:dyDescent="0.2">
      <c r="A11" s="160"/>
      <c r="B11" s="163"/>
      <c r="C11" s="209" t="s">
        <v>87</v>
      </c>
      <c r="D11" s="210"/>
      <c r="E11" s="164">
        <v>2</v>
      </c>
      <c r="F11" s="165"/>
      <c r="G11" s="166"/>
      <c r="M11" s="162" t="s">
        <v>87</v>
      </c>
      <c r="O11" s="153"/>
    </row>
    <row r="12" spans="1:104" x14ac:dyDescent="0.2">
      <c r="A12" s="154">
        <v>3</v>
      </c>
      <c r="B12" s="155" t="s">
        <v>88</v>
      </c>
      <c r="C12" s="156" t="s">
        <v>89</v>
      </c>
      <c r="D12" s="157" t="s">
        <v>83</v>
      </c>
      <c r="E12" s="158">
        <v>2</v>
      </c>
      <c r="F12" s="158">
        <v>0</v>
      </c>
      <c r="G12" s="159">
        <f>E12*F12</f>
        <v>0</v>
      </c>
      <c r="O12" s="153">
        <v>2</v>
      </c>
      <c r="AA12" s="132">
        <v>12</v>
      </c>
      <c r="AB12" s="132">
        <v>0</v>
      </c>
      <c r="AC12" s="132">
        <v>3</v>
      </c>
      <c r="AZ12" s="132">
        <v>2</v>
      </c>
      <c r="BA12" s="132">
        <f>IF(AZ12=1,G12,0)</f>
        <v>0</v>
      </c>
      <c r="BB12" s="132">
        <f>IF(AZ12=2,G12,0)</f>
        <v>0</v>
      </c>
      <c r="BC12" s="132">
        <f>IF(AZ12=3,G12,0)</f>
        <v>0</v>
      </c>
      <c r="BD12" s="132">
        <f>IF(AZ12=4,G12,0)</f>
        <v>0</v>
      </c>
      <c r="BE12" s="132">
        <f>IF(AZ12=5,G12,0)</f>
        <v>0</v>
      </c>
      <c r="CA12" s="153">
        <v>12</v>
      </c>
      <c r="CB12" s="153">
        <v>0</v>
      </c>
      <c r="CZ12" s="132">
        <v>0</v>
      </c>
    </row>
    <row r="13" spans="1:104" x14ac:dyDescent="0.2">
      <c r="A13" s="160"/>
      <c r="B13" s="163"/>
      <c r="C13" s="209" t="s">
        <v>87</v>
      </c>
      <c r="D13" s="210"/>
      <c r="E13" s="164">
        <v>2</v>
      </c>
      <c r="F13" s="165"/>
      <c r="G13" s="166"/>
      <c r="M13" s="162" t="s">
        <v>87</v>
      </c>
      <c r="O13" s="153"/>
    </row>
    <row r="14" spans="1:104" x14ac:dyDescent="0.2">
      <c r="A14" s="154">
        <v>4</v>
      </c>
      <c r="B14" s="155" t="s">
        <v>90</v>
      </c>
      <c r="C14" s="156" t="s">
        <v>91</v>
      </c>
      <c r="D14" s="157" t="s">
        <v>83</v>
      </c>
      <c r="E14" s="158">
        <v>2</v>
      </c>
      <c r="F14" s="158"/>
      <c r="G14" s="159">
        <f>E14*F14</f>
        <v>0</v>
      </c>
      <c r="O14" s="153">
        <v>2</v>
      </c>
      <c r="AA14" s="132">
        <v>12</v>
      </c>
      <c r="AB14" s="132">
        <v>0</v>
      </c>
      <c r="AC14" s="132">
        <v>4</v>
      </c>
      <c r="AZ14" s="132">
        <v>2</v>
      </c>
      <c r="BA14" s="132">
        <f>IF(AZ14=1,G14,0)</f>
        <v>0</v>
      </c>
      <c r="BB14" s="132">
        <f>IF(AZ14=2,G14,0)</f>
        <v>0</v>
      </c>
      <c r="BC14" s="132">
        <f>IF(AZ14=3,G14,0)</f>
        <v>0</v>
      </c>
      <c r="BD14" s="132">
        <f>IF(AZ14=4,G14,0)</f>
        <v>0</v>
      </c>
      <c r="BE14" s="132">
        <f>IF(AZ14=5,G14,0)</f>
        <v>0</v>
      </c>
      <c r="CA14" s="153">
        <v>12</v>
      </c>
      <c r="CB14" s="153">
        <v>0</v>
      </c>
      <c r="CZ14" s="132">
        <v>0</v>
      </c>
    </row>
    <row r="15" spans="1:104" x14ac:dyDescent="0.2">
      <c r="A15" s="160"/>
      <c r="B15" s="163"/>
      <c r="C15" s="209" t="s">
        <v>87</v>
      </c>
      <c r="D15" s="210"/>
      <c r="E15" s="164">
        <v>2</v>
      </c>
      <c r="F15" s="165"/>
      <c r="G15" s="166"/>
      <c r="M15" s="162" t="s">
        <v>87</v>
      </c>
      <c r="O15" s="153"/>
    </row>
    <row r="16" spans="1:104" x14ac:dyDescent="0.2">
      <c r="A16" s="154">
        <v>5</v>
      </c>
      <c r="B16" s="155" t="s">
        <v>92</v>
      </c>
      <c r="C16" s="156" t="s">
        <v>93</v>
      </c>
      <c r="D16" s="157" t="s">
        <v>83</v>
      </c>
      <c r="E16" s="158">
        <v>1</v>
      </c>
      <c r="F16" s="158">
        <v>0</v>
      </c>
      <c r="G16" s="159">
        <f>E16*F16</f>
        <v>0</v>
      </c>
      <c r="O16" s="153">
        <v>2</v>
      </c>
      <c r="AA16" s="132">
        <v>12</v>
      </c>
      <c r="AB16" s="132">
        <v>0</v>
      </c>
      <c r="AC16" s="132">
        <v>5</v>
      </c>
      <c r="AZ16" s="132">
        <v>2</v>
      </c>
      <c r="BA16" s="132">
        <f>IF(AZ16=1,G16,0)</f>
        <v>0</v>
      </c>
      <c r="BB16" s="132">
        <f>IF(AZ16=2,G16,0)</f>
        <v>0</v>
      </c>
      <c r="BC16" s="132">
        <f>IF(AZ16=3,G16,0)</f>
        <v>0</v>
      </c>
      <c r="BD16" s="132">
        <f>IF(AZ16=4,G16,0)</f>
        <v>0</v>
      </c>
      <c r="BE16" s="132">
        <f>IF(AZ16=5,G16,0)</f>
        <v>0</v>
      </c>
      <c r="CA16" s="153">
        <v>12</v>
      </c>
      <c r="CB16" s="153">
        <v>0</v>
      </c>
      <c r="CZ16" s="132">
        <v>0</v>
      </c>
    </row>
    <row r="17" spans="1:104" x14ac:dyDescent="0.2">
      <c r="A17" s="160"/>
      <c r="B17" s="163"/>
      <c r="C17" s="209" t="s">
        <v>94</v>
      </c>
      <c r="D17" s="210"/>
      <c r="E17" s="164">
        <v>1</v>
      </c>
      <c r="F17" s="165"/>
      <c r="G17" s="166"/>
      <c r="M17" s="162" t="s">
        <v>94</v>
      </c>
      <c r="O17" s="153"/>
    </row>
    <row r="18" spans="1:104" x14ac:dyDescent="0.2">
      <c r="A18" s="154">
        <v>6</v>
      </c>
      <c r="B18" s="155" t="s">
        <v>95</v>
      </c>
      <c r="C18" s="156" t="s">
        <v>96</v>
      </c>
      <c r="D18" s="157" t="s">
        <v>83</v>
      </c>
      <c r="E18" s="158">
        <v>1</v>
      </c>
      <c r="F18" s="158">
        <v>0</v>
      </c>
      <c r="G18" s="159">
        <f>E18*F18</f>
        <v>0</v>
      </c>
      <c r="O18" s="153">
        <v>2</v>
      </c>
      <c r="AA18" s="132">
        <v>12</v>
      </c>
      <c r="AB18" s="132">
        <v>0</v>
      </c>
      <c r="AC18" s="132">
        <v>6</v>
      </c>
      <c r="AZ18" s="132">
        <v>2</v>
      </c>
      <c r="BA18" s="132">
        <f>IF(AZ18=1,G18,0)</f>
        <v>0</v>
      </c>
      <c r="BB18" s="132">
        <f>IF(AZ18=2,G18,0)</f>
        <v>0</v>
      </c>
      <c r="BC18" s="132">
        <f>IF(AZ18=3,G18,0)</f>
        <v>0</v>
      </c>
      <c r="BD18" s="132">
        <f>IF(AZ18=4,G18,0)</f>
        <v>0</v>
      </c>
      <c r="BE18" s="132">
        <f>IF(AZ18=5,G18,0)</f>
        <v>0</v>
      </c>
      <c r="CA18" s="153">
        <v>12</v>
      </c>
      <c r="CB18" s="153">
        <v>0</v>
      </c>
      <c r="CZ18" s="132">
        <v>0</v>
      </c>
    </row>
    <row r="19" spans="1:104" x14ac:dyDescent="0.2">
      <c r="A19" s="160"/>
      <c r="B19" s="163"/>
      <c r="C19" s="209" t="s">
        <v>94</v>
      </c>
      <c r="D19" s="210"/>
      <c r="E19" s="164">
        <v>1</v>
      </c>
      <c r="F19" s="165"/>
      <c r="G19" s="166"/>
      <c r="M19" s="162" t="s">
        <v>94</v>
      </c>
      <c r="O19" s="153"/>
    </row>
    <row r="20" spans="1:104" x14ac:dyDescent="0.2">
      <c r="A20" s="154">
        <v>7</v>
      </c>
      <c r="B20" s="155" t="s">
        <v>97</v>
      </c>
      <c r="C20" s="156" t="s">
        <v>98</v>
      </c>
      <c r="D20" s="157" t="s">
        <v>61</v>
      </c>
      <c r="E20" s="158"/>
      <c r="F20" s="158"/>
      <c r="G20" s="159">
        <f>E20*F20</f>
        <v>0</v>
      </c>
      <c r="O20" s="153">
        <v>2</v>
      </c>
      <c r="AA20" s="132">
        <v>7</v>
      </c>
      <c r="AB20" s="132">
        <v>1002</v>
      </c>
      <c r="AC20" s="132">
        <v>5</v>
      </c>
      <c r="AZ20" s="132">
        <v>2</v>
      </c>
      <c r="BA20" s="132">
        <f>IF(AZ20=1,G20,0)</f>
        <v>0</v>
      </c>
      <c r="BB20" s="132">
        <f>IF(AZ20=2,G20,0)</f>
        <v>0</v>
      </c>
      <c r="BC20" s="132">
        <f>IF(AZ20=3,G20,0)</f>
        <v>0</v>
      </c>
      <c r="BD20" s="132">
        <f>IF(AZ20=4,G20,0)</f>
        <v>0</v>
      </c>
      <c r="BE20" s="132">
        <f>IF(AZ20=5,G20,0)</f>
        <v>0</v>
      </c>
      <c r="CA20" s="153">
        <v>7</v>
      </c>
      <c r="CB20" s="153">
        <v>1002</v>
      </c>
      <c r="CZ20" s="132">
        <v>0</v>
      </c>
    </row>
    <row r="21" spans="1:104" x14ac:dyDescent="0.2">
      <c r="A21" s="167"/>
      <c r="B21" s="168" t="s">
        <v>73</v>
      </c>
      <c r="C21" s="169" t="str">
        <f>CONCATENATE(B7," ",C7)</f>
        <v>713 Izolace tepelné</v>
      </c>
      <c r="D21" s="170"/>
      <c r="E21" s="171"/>
      <c r="F21" s="172"/>
      <c r="G21" s="173">
        <f>SUM(G7:G20)</f>
        <v>0</v>
      </c>
      <c r="O21" s="153">
        <v>4</v>
      </c>
      <c r="BA21" s="174">
        <f>SUM(BA7:BA20)</f>
        <v>0</v>
      </c>
      <c r="BB21" s="174">
        <f>SUM(BB7:BB20)</f>
        <v>0</v>
      </c>
      <c r="BC21" s="174">
        <f>SUM(BC7:BC20)</f>
        <v>0</v>
      </c>
      <c r="BD21" s="174">
        <f>SUM(BD7:BD20)</f>
        <v>0</v>
      </c>
      <c r="BE21" s="174">
        <f>SUM(BE7:BE20)</f>
        <v>0</v>
      </c>
    </row>
    <row r="22" spans="1:104" x14ac:dyDescent="0.2">
      <c r="A22" s="147" t="s">
        <v>72</v>
      </c>
      <c r="B22" s="148" t="s">
        <v>99</v>
      </c>
      <c r="C22" s="149" t="s">
        <v>100</v>
      </c>
      <c r="D22" s="150"/>
      <c r="E22" s="151"/>
      <c r="F22" s="151"/>
      <c r="G22" s="152"/>
      <c r="O22" s="153">
        <v>1</v>
      </c>
    </row>
    <row r="23" spans="1:104" x14ac:dyDescent="0.2">
      <c r="A23" s="154">
        <v>8</v>
      </c>
      <c r="B23" s="155" t="s">
        <v>101</v>
      </c>
      <c r="C23" s="156" t="s">
        <v>348</v>
      </c>
      <c r="D23" s="157" t="s">
        <v>83</v>
      </c>
      <c r="E23" s="158">
        <v>1</v>
      </c>
      <c r="F23" s="158">
        <v>0</v>
      </c>
      <c r="G23" s="159">
        <f>E23*F23</f>
        <v>0</v>
      </c>
      <c r="O23" s="153">
        <v>2</v>
      </c>
      <c r="AA23" s="132">
        <v>1</v>
      </c>
      <c r="AB23" s="132">
        <v>7</v>
      </c>
      <c r="AC23" s="132">
        <v>7</v>
      </c>
      <c r="AZ23" s="132">
        <v>2</v>
      </c>
      <c r="BA23" s="132">
        <f>IF(AZ23=1,G23,0)</f>
        <v>0</v>
      </c>
      <c r="BB23" s="132">
        <f>IF(AZ23=2,G23,0)</f>
        <v>0</v>
      </c>
      <c r="BC23" s="132">
        <f>IF(AZ23=3,G23,0)</f>
        <v>0</v>
      </c>
      <c r="BD23" s="132">
        <f>IF(AZ23=4,G23,0)</f>
        <v>0</v>
      </c>
      <c r="BE23" s="132">
        <f>IF(AZ23=5,G23,0)</f>
        <v>0</v>
      </c>
      <c r="CA23" s="153">
        <v>1</v>
      </c>
      <c r="CB23" s="153">
        <v>7</v>
      </c>
      <c r="CZ23" s="132">
        <v>4.1999999999999997E-3</v>
      </c>
    </row>
    <row r="24" spans="1:104" x14ac:dyDescent="0.2">
      <c r="A24" s="160"/>
      <c r="B24" s="163"/>
      <c r="C24" s="209" t="s">
        <v>102</v>
      </c>
      <c r="D24" s="210"/>
      <c r="E24" s="164">
        <v>1</v>
      </c>
      <c r="F24" s="165"/>
      <c r="G24" s="166"/>
      <c r="M24" s="162" t="s">
        <v>102</v>
      </c>
      <c r="O24" s="153"/>
    </row>
    <row r="25" spans="1:104" x14ac:dyDescent="0.2">
      <c r="A25" s="154">
        <v>9</v>
      </c>
      <c r="B25" s="155" t="s">
        <v>103</v>
      </c>
      <c r="C25" s="156" t="s">
        <v>104</v>
      </c>
      <c r="D25" s="157" t="s">
        <v>83</v>
      </c>
      <c r="E25" s="158">
        <v>1</v>
      </c>
      <c r="F25" s="158">
        <v>0</v>
      </c>
      <c r="G25" s="159">
        <f>E25*F25</f>
        <v>0</v>
      </c>
      <c r="O25" s="153">
        <v>2</v>
      </c>
      <c r="AA25" s="132">
        <v>1</v>
      </c>
      <c r="AB25" s="132">
        <v>7</v>
      </c>
      <c r="AC25" s="132">
        <v>7</v>
      </c>
      <c r="AZ25" s="132">
        <v>2</v>
      </c>
      <c r="BA25" s="132">
        <f>IF(AZ25=1,G25,0)</f>
        <v>0</v>
      </c>
      <c r="BB25" s="132">
        <f>IF(AZ25=2,G25,0)</f>
        <v>0</v>
      </c>
      <c r="BC25" s="132">
        <f>IF(AZ25=3,G25,0)</f>
        <v>0</v>
      </c>
      <c r="BD25" s="132">
        <f>IF(AZ25=4,G25,0)</f>
        <v>0</v>
      </c>
      <c r="BE25" s="132">
        <f>IF(AZ25=5,G25,0)</f>
        <v>0</v>
      </c>
      <c r="CA25" s="153">
        <v>1</v>
      </c>
      <c r="CB25" s="153">
        <v>7</v>
      </c>
      <c r="CZ25" s="132">
        <v>4.1999999999999997E-3</v>
      </c>
    </row>
    <row r="26" spans="1:104" x14ac:dyDescent="0.2">
      <c r="A26" s="160"/>
      <c r="B26" s="163"/>
      <c r="C26" s="209" t="s">
        <v>105</v>
      </c>
      <c r="D26" s="210"/>
      <c r="E26" s="164">
        <v>1</v>
      </c>
      <c r="F26" s="165"/>
      <c r="G26" s="166"/>
      <c r="M26" s="162" t="s">
        <v>105</v>
      </c>
      <c r="O26" s="153"/>
    </row>
    <row r="27" spans="1:104" x14ac:dyDescent="0.2">
      <c r="A27" s="154">
        <v>10</v>
      </c>
      <c r="B27" s="155" t="s">
        <v>106</v>
      </c>
      <c r="C27" s="156" t="s">
        <v>107</v>
      </c>
      <c r="D27" s="157" t="s">
        <v>108</v>
      </c>
      <c r="E27" s="158">
        <v>2</v>
      </c>
      <c r="F27" s="158">
        <v>0</v>
      </c>
      <c r="G27" s="159">
        <f>E27*F27</f>
        <v>0</v>
      </c>
      <c r="O27" s="153">
        <v>2</v>
      </c>
      <c r="AA27" s="132">
        <v>1</v>
      </c>
      <c r="AB27" s="132">
        <v>7</v>
      </c>
      <c r="AC27" s="132">
        <v>7</v>
      </c>
      <c r="AZ27" s="132">
        <v>2</v>
      </c>
      <c r="BA27" s="132">
        <f>IF(AZ27=1,G27,0)</f>
        <v>0</v>
      </c>
      <c r="BB27" s="132">
        <f>IF(AZ27=2,G27,0)</f>
        <v>0</v>
      </c>
      <c r="BC27" s="132">
        <f>IF(AZ27=3,G27,0)</f>
        <v>0</v>
      </c>
      <c r="BD27" s="132">
        <f>IF(AZ27=4,G27,0)</f>
        <v>0</v>
      </c>
      <c r="BE27" s="132">
        <f>IF(AZ27=5,G27,0)</f>
        <v>0</v>
      </c>
      <c r="CA27" s="153">
        <v>1</v>
      </c>
      <c r="CB27" s="153">
        <v>7</v>
      </c>
      <c r="CZ27" s="132">
        <v>0</v>
      </c>
    </row>
    <row r="28" spans="1:104" x14ac:dyDescent="0.2">
      <c r="A28" s="154">
        <v>11</v>
      </c>
      <c r="B28" s="155" t="s">
        <v>109</v>
      </c>
      <c r="C28" s="156" t="s">
        <v>110</v>
      </c>
      <c r="D28" s="157" t="s">
        <v>61</v>
      </c>
      <c r="E28" s="158"/>
      <c r="F28" s="158"/>
      <c r="G28" s="159">
        <f>E28*F28</f>
        <v>0</v>
      </c>
      <c r="O28" s="153">
        <v>2</v>
      </c>
      <c r="AA28" s="132">
        <v>7</v>
      </c>
      <c r="AB28" s="132">
        <v>1002</v>
      </c>
      <c r="AC28" s="132">
        <v>5</v>
      </c>
      <c r="AZ28" s="132">
        <v>2</v>
      </c>
      <c r="BA28" s="132">
        <f>IF(AZ28=1,G28,0)</f>
        <v>0</v>
      </c>
      <c r="BB28" s="132">
        <f>IF(AZ28=2,G28,0)</f>
        <v>0</v>
      </c>
      <c r="BC28" s="132">
        <f>IF(AZ28=3,G28,0)</f>
        <v>0</v>
      </c>
      <c r="BD28" s="132">
        <f>IF(AZ28=4,G28,0)</f>
        <v>0</v>
      </c>
      <c r="BE28" s="132">
        <f>IF(AZ28=5,G28,0)</f>
        <v>0</v>
      </c>
      <c r="CA28" s="153">
        <v>7</v>
      </c>
      <c r="CB28" s="153">
        <v>1002</v>
      </c>
      <c r="CZ28" s="132">
        <v>0</v>
      </c>
    </row>
    <row r="29" spans="1:104" x14ac:dyDescent="0.2">
      <c r="A29" s="167"/>
      <c r="B29" s="168" t="s">
        <v>73</v>
      </c>
      <c r="C29" s="169" t="str">
        <f>CONCATENATE(B22," ",C22)</f>
        <v>732 Strojovny</v>
      </c>
      <c r="D29" s="170"/>
      <c r="E29" s="171"/>
      <c r="F29" s="172"/>
      <c r="G29" s="173">
        <f>SUM(G22:G28)</f>
        <v>0</v>
      </c>
      <c r="O29" s="153">
        <v>4</v>
      </c>
      <c r="BA29" s="174">
        <f>SUM(BA22:BA28)</f>
        <v>0</v>
      </c>
      <c r="BB29" s="174">
        <f>SUM(BB22:BB28)</f>
        <v>0</v>
      </c>
      <c r="BC29" s="174">
        <f>SUM(BC22:BC28)</f>
        <v>0</v>
      </c>
      <c r="BD29" s="174">
        <f>SUM(BD22:BD28)</f>
        <v>0</v>
      </c>
      <c r="BE29" s="174">
        <f>SUM(BE22:BE28)</f>
        <v>0</v>
      </c>
    </row>
    <row r="30" spans="1:104" x14ac:dyDescent="0.2">
      <c r="A30" s="147" t="s">
        <v>72</v>
      </c>
      <c r="B30" s="148" t="s">
        <v>111</v>
      </c>
      <c r="C30" s="149" t="s">
        <v>112</v>
      </c>
      <c r="D30" s="150"/>
      <c r="E30" s="151"/>
      <c r="F30" s="151"/>
      <c r="G30" s="152"/>
      <c r="O30" s="153">
        <v>1</v>
      </c>
    </row>
    <row r="31" spans="1:104" ht="12.75" customHeight="1" x14ac:dyDescent="0.2">
      <c r="A31" s="154">
        <v>12</v>
      </c>
      <c r="B31" s="155" t="s">
        <v>113</v>
      </c>
      <c r="C31" s="156" t="s">
        <v>114</v>
      </c>
      <c r="D31" s="157" t="s">
        <v>115</v>
      </c>
      <c r="E31" s="158">
        <v>42</v>
      </c>
      <c r="F31" s="158"/>
      <c r="G31" s="159">
        <f>E31*F31</f>
        <v>0</v>
      </c>
      <c r="O31" s="153">
        <v>2</v>
      </c>
      <c r="AA31" s="132">
        <v>1</v>
      </c>
      <c r="AB31" s="132">
        <v>7</v>
      </c>
      <c r="AC31" s="132">
        <v>7</v>
      </c>
      <c r="AZ31" s="132">
        <v>2</v>
      </c>
      <c r="BA31" s="132">
        <f>IF(AZ31=1,G31,0)</f>
        <v>0</v>
      </c>
      <c r="BB31" s="132">
        <f>IF(AZ31=2,G31,0)</f>
        <v>0</v>
      </c>
      <c r="BC31" s="132">
        <f>IF(AZ31=3,G31,0)</f>
        <v>0</v>
      </c>
      <c r="BD31" s="132">
        <f>IF(AZ31=4,G31,0)</f>
        <v>0</v>
      </c>
      <c r="BE31" s="132">
        <f>IF(AZ31=5,G31,0)</f>
        <v>0</v>
      </c>
      <c r="CA31" s="153">
        <v>1</v>
      </c>
      <c r="CB31" s="153">
        <v>7</v>
      </c>
      <c r="CZ31" s="132">
        <v>3.4000000000000002E-4</v>
      </c>
    </row>
    <row r="32" spans="1:104" x14ac:dyDescent="0.2">
      <c r="A32" s="160"/>
      <c r="B32" s="163"/>
      <c r="C32" s="209" t="s">
        <v>116</v>
      </c>
      <c r="D32" s="210"/>
      <c r="E32" s="164">
        <v>22</v>
      </c>
      <c r="F32" s="165"/>
      <c r="G32" s="166"/>
      <c r="M32" s="162" t="s">
        <v>116</v>
      </c>
      <c r="O32" s="153"/>
    </row>
    <row r="33" spans="1:104" x14ac:dyDescent="0.2">
      <c r="A33" s="160"/>
      <c r="B33" s="163"/>
      <c r="C33" s="209" t="s">
        <v>117</v>
      </c>
      <c r="D33" s="210"/>
      <c r="E33" s="164">
        <v>20</v>
      </c>
      <c r="F33" s="165"/>
      <c r="G33" s="166"/>
      <c r="M33" s="162" t="s">
        <v>117</v>
      </c>
      <c r="O33" s="153"/>
    </row>
    <row r="34" spans="1:104" x14ac:dyDescent="0.2">
      <c r="A34" s="154">
        <v>13</v>
      </c>
      <c r="B34" s="155" t="s">
        <v>118</v>
      </c>
      <c r="C34" s="156" t="s">
        <v>119</v>
      </c>
      <c r="D34" s="157" t="s">
        <v>115</v>
      </c>
      <c r="E34" s="158">
        <v>60</v>
      </c>
      <c r="F34" s="158">
        <v>0</v>
      </c>
      <c r="G34" s="159">
        <f>E34*F34</f>
        <v>0</v>
      </c>
      <c r="O34" s="153">
        <v>2</v>
      </c>
      <c r="AA34" s="132">
        <v>1</v>
      </c>
      <c r="AB34" s="132">
        <v>7</v>
      </c>
      <c r="AC34" s="132">
        <v>7</v>
      </c>
      <c r="AZ34" s="132">
        <v>2</v>
      </c>
      <c r="BA34" s="132">
        <f>IF(AZ34=1,G34,0)</f>
        <v>0</v>
      </c>
      <c r="BB34" s="132">
        <f>IF(AZ34=2,G34,0)</f>
        <v>0</v>
      </c>
      <c r="BC34" s="132">
        <f>IF(AZ34=3,G34,0)</f>
        <v>0</v>
      </c>
      <c r="BD34" s="132">
        <f>IF(AZ34=4,G34,0)</f>
        <v>0</v>
      </c>
      <c r="BE34" s="132">
        <f>IF(AZ34=5,G34,0)</f>
        <v>0</v>
      </c>
      <c r="CA34" s="153">
        <v>1</v>
      </c>
      <c r="CB34" s="153">
        <v>7</v>
      </c>
      <c r="CZ34" s="132">
        <v>0</v>
      </c>
    </row>
    <row r="35" spans="1:104" x14ac:dyDescent="0.2">
      <c r="A35" s="160"/>
      <c r="B35" s="163"/>
      <c r="C35" s="209" t="s">
        <v>120</v>
      </c>
      <c r="D35" s="210"/>
      <c r="E35" s="164">
        <v>20</v>
      </c>
      <c r="F35" s="165"/>
      <c r="G35" s="166"/>
      <c r="M35" s="162" t="s">
        <v>120</v>
      </c>
      <c r="O35" s="153"/>
    </row>
    <row r="36" spans="1:104" x14ac:dyDescent="0.2">
      <c r="A36" s="160"/>
      <c r="B36" s="163"/>
      <c r="C36" s="209" t="s">
        <v>121</v>
      </c>
      <c r="D36" s="210"/>
      <c r="E36" s="164">
        <v>40</v>
      </c>
      <c r="F36" s="165"/>
      <c r="G36" s="166"/>
      <c r="M36" s="162" t="s">
        <v>121</v>
      </c>
      <c r="O36" s="153"/>
    </row>
    <row r="37" spans="1:104" x14ac:dyDescent="0.2">
      <c r="A37" s="154">
        <v>14</v>
      </c>
      <c r="B37" s="155" t="s">
        <v>122</v>
      </c>
      <c r="C37" s="156" t="s">
        <v>123</v>
      </c>
      <c r="D37" s="157" t="s">
        <v>115</v>
      </c>
      <c r="E37" s="158">
        <v>42</v>
      </c>
      <c r="F37" s="158">
        <v>0</v>
      </c>
      <c r="G37" s="159">
        <f>E37*F37</f>
        <v>0</v>
      </c>
      <c r="O37" s="153">
        <v>2</v>
      </c>
      <c r="AA37" s="132">
        <v>1</v>
      </c>
      <c r="AB37" s="132">
        <v>7</v>
      </c>
      <c r="AC37" s="132">
        <v>7</v>
      </c>
      <c r="AZ37" s="132">
        <v>2</v>
      </c>
      <c r="BA37" s="132">
        <f>IF(AZ37=1,G37,0)</f>
        <v>0</v>
      </c>
      <c r="BB37" s="132">
        <f>IF(AZ37=2,G37,0)</f>
        <v>0</v>
      </c>
      <c r="BC37" s="132">
        <f>IF(AZ37=3,G37,0)</f>
        <v>0</v>
      </c>
      <c r="BD37" s="132">
        <f>IF(AZ37=4,G37,0)</f>
        <v>0</v>
      </c>
      <c r="BE37" s="132">
        <f>IF(AZ37=5,G37,0)</f>
        <v>0</v>
      </c>
      <c r="CA37" s="153">
        <v>1</v>
      </c>
      <c r="CB37" s="153">
        <v>7</v>
      </c>
      <c r="CZ37" s="132">
        <v>0</v>
      </c>
    </row>
    <row r="38" spans="1:104" x14ac:dyDescent="0.2">
      <c r="A38" s="160"/>
      <c r="B38" s="163"/>
      <c r="C38" s="209" t="s">
        <v>116</v>
      </c>
      <c r="D38" s="210"/>
      <c r="E38" s="164">
        <v>22</v>
      </c>
      <c r="F38" s="165"/>
      <c r="G38" s="166"/>
      <c r="M38" s="162" t="s">
        <v>116</v>
      </c>
      <c r="O38" s="153"/>
    </row>
    <row r="39" spans="1:104" x14ac:dyDescent="0.2">
      <c r="A39" s="160"/>
      <c r="B39" s="163"/>
      <c r="C39" s="209" t="s">
        <v>117</v>
      </c>
      <c r="D39" s="210"/>
      <c r="E39" s="164">
        <v>20</v>
      </c>
      <c r="F39" s="165"/>
      <c r="G39" s="166"/>
      <c r="M39" s="162" t="s">
        <v>117</v>
      </c>
      <c r="O39" s="153"/>
    </row>
    <row r="40" spans="1:104" x14ac:dyDescent="0.2">
      <c r="A40" s="154">
        <v>15</v>
      </c>
      <c r="B40" s="155" t="s">
        <v>124</v>
      </c>
      <c r="C40" s="156" t="s">
        <v>125</v>
      </c>
      <c r="D40" s="157" t="s">
        <v>115</v>
      </c>
      <c r="E40" s="158">
        <v>42</v>
      </c>
      <c r="F40" s="158">
        <v>0</v>
      </c>
      <c r="G40" s="159">
        <f>E40*F40</f>
        <v>0</v>
      </c>
      <c r="O40" s="153">
        <v>2</v>
      </c>
      <c r="AA40" s="132">
        <v>12</v>
      </c>
      <c r="AB40" s="132">
        <v>0</v>
      </c>
      <c r="AC40" s="132">
        <v>7</v>
      </c>
      <c r="AZ40" s="132">
        <v>2</v>
      </c>
      <c r="BA40" s="132">
        <f>IF(AZ40=1,G40,0)</f>
        <v>0</v>
      </c>
      <c r="BB40" s="132">
        <f>IF(AZ40=2,G40,0)</f>
        <v>0</v>
      </c>
      <c r="BC40" s="132">
        <f>IF(AZ40=3,G40,0)</f>
        <v>0</v>
      </c>
      <c r="BD40" s="132">
        <f>IF(AZ40=4,G40,0)</f>
        <v>0</v>
      </c>
      <c r="BE40" s="132">
        <f>IF(AZ40=5,G40,0)</f>
        <v>0</v>
      </c>
      <c r="CA40" s="153">
        <v>12</v>
      </c>
      <c r="CB40" s="153">
        <v>0</v>
      </c>
      <c r="CZ40" s="132">
        <v>0</v>
      </c>
    </row>
    <row r="41" spans="1:104" x14ac:dyDescent="0.2">
      <c r="A41" s="160"/>
      <c r="B41" s="163"/>
      <c r="C41" s="209" t="s">
        <v>116</v>
      </c>
      <c r="D41" s="210"/>
      <c r="E41" s="164">
        <v>22</v>
      </c>
      <c r="F41" s="165"/>
      <c r="G41" s="166"/>
      <c r="M41" s="162" t="s">
        <v>116</v>
      </c>
      <c r="O41" s="153"/>
    </row>
    <row r="42" spans="1:104" x14ac:dyDescent="0.2">
      <c r="A42" s="160"/>
      <c r="B42" s="163"/>
      <c r="C42" s="209" t="s">
        <v>117</v>
      </c>
      <c r="D42" s="210"/>
      <c r="E42" s="164">
        <v>20</v>
      </c>
      <c r="F42" s="165"/>
      <c r="G42" s="166"/>
      <c r="M42" s="162" t="s">
        <v>117</v>
      </c>
      <c r="O42" s="153"/>
    </row>
    <row r="43" spans="1:104" x14ac:dyDescent="0.2">
      <c r="A43" s="154">
        <v>16</v>
      </c>
      <c r="B43" s="155" t="s">
        <v>126</v>
      </c>
      <c r="C43" s="156" t="s">
        <v>127</v>
      </c>
      <c r="D43" s="157" t="s">
        <v>61</v>
      </c>
      <c r="E43" s="158"/>
      <c r="F43" s="158"/>
      <c r="G43" s="159">
        <f>E43*F43</f>
        <v>0</v>
      </c>
      <c r="O43" s="153">
        <v>2</v>
      </c>
      <c r="AA43" s="132">
        <v>7</v>
      </c>
      <c r="AB43" s="132">
        <v>1002</v>
      </c>
      <c r="AC43" s="132">
        <v>5</v>
      </c>
      <c r="AZ43" s="132">
        <v>2</v>
      </c>
      <c r="BA43" s="132">
        <f>IF(AZ43=1,G43,0)</f>
        <v>0</v>
      </c>
      <c r="BB43" s="132">
        <f>IF(AZ43=2,G43,0)</f>
        <v>0</v>
      </c>
      <c r="BC43" s="132">
        <f>IF(AZ43=3,G43,0)</f>
        <v>0</v>
      </c>
      <c r="BD43" s="132">
        <f>IF(AZ43=4,G43,0)</f>
        <v>0</v>
      </c>
      <c r="BE43" s="132">
        <f>IF(AZ43=5,G43,0)</f>
        <v>0</v>
      </c>
      <c r="CA43" s="153">
        <v>7</v>
      </c>
      <c r="CB43" s="153">
        <v>1002</v>
      </c>
      <c r="CZ43" s="132">
        <v>0</v>
      </c>
    </row>
    <row r="44" spans="1:104" x14ac:dyDescent="0.2">
      <c r="A44" s="154">
        <v>17</v>
      </c>
      <c r="B44" s="155" t="s">
        <v>128</v>
      </c>
      <c r="C44" s="156" t="s">
        <v>129</v>
      </c>
      <c r="D44" s="157" t="s">
        <v>130</v>
      </c>
      <c r="E44" s="158">
        <v>40</v>
      </c>
      <c r="F44" s="158">
        <v>0</v>
      </c>
      <c r="G44" s="159">
        <f>E44*F44</f>
        <v>0</v>
      </c>
      <c r="O44" s="153">
        <v>2</v>
      </c>
      <c r="AA44" s="132">
        <v>10</v>
      </c>
      <c r="AB44" s="132">
        <v>0</v>
      </c>
      <c r="AC44" s="132">
        <v>8</v>
      </c>
      <c r="AZ44" s="132">
        <v>5</v>
      </c>
      <c r="BA44" s="132">
        <f>IF(AZ44=1,G44,0)</f>
        <v>0</v>
      </c>
      <c r="BB44" s="132">
        <f>IF(AZ44=2,G44,0)</f>
        <v>0</v>
      </c>
      <c r="BC44" s="132">
        <f>IF(AZ44=3,G44,0)</f>
        <v>0</v>
      </c>
      <c r="BD44" s="132">
        <f>IF(AZ44=4,G44,0)</f>
        <v>0</v>
      </c>
      <c r="BE44" s="132">
        <f>IF(AZ44=5,G44,0)</f>
        <v>0</v>
      </c>
      <c r="CA44" s="153">
        <v>10</v>
      </c>
      <c r="CB44" s="153">
        <v>0</v>
      </c>
      <c r="CZ44" s="132">
        <v>0</v>
      </c>
    </row>
    <row r="45" spans="1:104" x14ac:dyDescent="0.2">
      <c r="A45" s="154">
        <v>18</v>
      </c>
      <c r="B45" s="155" t="s">
        <v>131</v>
      </c>
      <c r="C45" s="156" t="s">
        <v>132</v>
      </c>
      <c r="D45" s="157" t="s">
        <v>130</v>
      </c>
      <c r="E45" s="158">
        <v>1</v>
      </c>
      <c r="F45" s="158">
        <v>0</v>
      </c>
      <c r="G45" s="159">
        <f>E45*F45</f>
        <v>0</v>
      </c>
      <c r="O45" s="153">
        <v>2</v>
      </c>
      <c r="AA45" s="132">
        <v>10</v>
      </c>
      <c r="AB45" s="132">
        <v>0</v>
      </c>
      <c r="AC45" s="132">
        <v>8</v>
      </c>
      <c r="AZ45" s="132">
        <v>5</v>
      </c>
      <c r="BA45" s="132">
        <f>IF(AZ45=1,G45,0)</f>
        <v>0</v>
      </c>
      <c r="BB45" s="132">
        <f>IF(AZ45=2,G45,0)</f>
        <v>0</v>
      </c>
      <c r="BC45" s="132">
        <f>IF(AZ45=3,G45,0)</f>
        <v>0</v>
      </c>
      <c r="BD45" s="132">
        <f>IF(AZ45=4,G45,0)</f>
        <v>0</v>
      </c>
      <c r="BE45" s="132">
        <f>IF(AZ45=5,G45,0)</f>
        <v>0</v>
      </c>
      <c r="CA45" s="153">
        <v>10</v>
      </c>
      <c r="CB45" s="153">
        <v>0</v>
      </c>
      <c r="CZ45" s="132">
        <v>0</v>
      </c>
    </row>
    <row r="46" spans="1:104" x14ac:dyDescent="0.2">
      <c r="A46" s="160"/>
      <c r="B46" s="161"/>
      <c r="C46" s="211" t="s">
        <v>133</v>
      </c>
      <c r="D46" s="212"/>
      <c r="E46" s="212"/>
      <c r="F46" s="212"/>
      <c r="G46" s="213"/>
      <c r="L46" s="162" t="s">
        <v>133</v>
      </c>
      <c r="O46" s="153">
        <v>3</v>
      </c>
    </row>
    <row r="47" spans="1:104" x14ac:dyDescent="0.2">
      <c r="A47" s="160"/>
      <c r="B47" s="163"/>
      <c r="C47" s="209" t="s">
        <v>134</v>
      </c>
      <c r="D47" s="210"/>
      <c r="E47" s="164">
        <v>1</v>
      </c>
      <c r="F47" s="165"/>
      <c r="G47" s="166"/>
      <c r="M47" s="162" t="s">
        <v>134</v>
      </c>
      <c r="O47" s="153"/>
    </row>
    <row r="48" spans="1:104" x14ac:dyDescent="0.2">
      <c r="A48" s="167"/>
      <c r="B48" s="168" t="s">
        <v>73</v>
      </c>
      <c r="C48" s="169" t="str">
        <f>CONCATENATE(B30," ",C30)</f>
        <v>733 Rozvod potrubí</v>
      </c>
      <c r="D48" s="170"/>
      <c r="E48" s="171"/>
      <c r="F48" s="172"/>
      <c r="G48" s="173">
        <f>SUM(G30:G47)</f>
        <v>0</v>
      </c>
      <c r="O48" s="153">
        <v>4</v>
      </c>
      <c r="BA48" s="174">
        <f>SUM(BA30:BA47)</f>
        <v>0</v>
      </c>
      <c r="BB48" s="174">
        <f>SUM(BB30:BB47)</f>
        <v>0</v>
      </c>
      <c r="BC48" s="174">
        <f>SUM(BC30:BC47)</f>
        <v>0</v>
      </c>
      <c r="BD48" s="174">
        <f>SUM(BD30:BD47)</f>
        <v>0</v>
      </c>
      <c r="BE48" s="174">
        <f>SUM(BE30:BE47)</f>
        <v>0</v>
      </c>
    </row>
    <row r="49" spans="1:104" x14ac:dyDescent="0.2">
      <c r="A49" s="147" t="s">
        <v>72</v>
      </c>
      <c r="B49" s="148" t="s">
        <v>135</v>
      </c>
      <c r="C49" s="149" t="s">
        <v>136</v>
      </c>
      <c r="D49" s="150"/>
      <c r="E49" s="151"/>
      <c r="F49" s="151"/>
      <c r="G49" s="152"/>
      <c r="O49" s="153">
        <v>1</v>
      </c>
    </row>
    <row r="50" spans="1:104" x14ac:dyDescent="0.2">
      <c r="A50" s="154">
        <v>19</v>
      </c>
      <c r="B50" s="155" t="s">
        <v>137</v>
      </c>
      <c r="C50" s="156" t="s">
        <v>138</v>
      </c>
      <c r="D50" s="157" t="s">
        <v>83</v>
      </c>
      <c r="E50" s="158">
        <v>38</v>
      </c>
      <c r="F50" s="158"/>
      <c r="G50" s="159">
        <f>E50*F50</f>
        <v>0</v>
      </c>
      <c r="O50" s="153">
        <v>2</v>
      </c>
      <c r="AA50" s="132">
        <v>1</v>
      </c>
      <c r="AB50" s="132">
        <v>7</v>
      </c>
      <c r="AC50" s="132">
        <v>7</v>
      </c>
      <c r="AZ50" s="132">
        <v>2</v>
      </c>
      <c r="BA50" s="132">
        <f>IF(AZ50=1,G50,0)</f>
        <v>0</v>
      </c>
      <c r="BB50" s="132">
        <f>IF(AZ50=2,G50,0)</f>
        <v>0</v>
      </c>
      <c r="BC50" s="132">
        <f>IF(AZ50=3,G50,0)</f>
        <v>0</v>
      </c>
      <c r="BD50" s="132">
        <f>IF(AZ50=4,G50,0)</f>
        <v>0</v>
      </c>
      <c r="BE50" s="132">
        <f>IF(AZ50=5,G50,0)</f>
        <v>0</v>
      </c>
      <c r="CA50" s="153">
        <v>1</v>
      </c>
      <c r="CB50" s="153">
        <v>7</v>
      </c>
      <c r="CZ50" s="132">
        <v>9.0000000000000006E-5</v>
      </c>
    </row>
    <row r="51" spans="1:104" x14ac:dyDescent="0.2">
      <c r="A51" s="160"/>
      <c r="B51" s="163"/>
      <c r="C51" s="209" t="s">
        <v>139</v>
      </c>
      <c r="D51" s="210"/>
      <c r="E51" s="164">
        <v>2</v>
      </c>
      <c r="F51" s="165"/>
      <c r="G51" s="166"/>
      <c r="M51" s="162" t="s">
        <v>139</v>
      </c>
      <c r="O51" s="153"/>
    </row>
    <row r="52" spans="1:104" x14ac:dyDescent="0.2">
      <c r="A52" s="160"/>
      <c r="B52" s="163"/>
      <c r="C52" s="209" t="s">
        <v>140</v>
      </c>
      <c r="D52" s="210"/>
      <c r="E52" s="164">
        <v>10</v>
      </c>
      <c r="F52" s="165"/>
      <c r="G52" s="166"/>
      <c r="M52" s="162" t="s">
        <v>140</v>
      </c>
      <c r="O52" s="153"/>
    </row>
    <row r="53" spans="1:104" x14ac:dyDescent="0.2">
      <c r="A53" s="160"/>
      <c r="B53" s="163"/>
      <c r="C53" s="209" t="s">
        <v>141</v>
      </c>
      <c r="D53" s="210"/>
      <c r="E53" s="164">
        <v>26</v>
      </c>
      <c r="F53" s="165"/>
      <c r="G53" s="166"/>
      <c r="M53" s="162" t="s">
        <v>141</v>
      </c>
      <c r="O53" s="153"/>
    </row>
    <row r="54" spans="1:104" x14ac:dyDescent="0.2">
      <c r="A54" s="154">
        <v>20</v>
      </c>
      <c r="B54" s="155" t="s">
        <v>142</v>
      </c>
      <c r="C54" s="156" t="s">
        <v>143</v>
      </c>
      <c r="D54" s="157" t="s">
        <v>83</v>
      </c>
      <c r="E54" s="158">
        <v>4</v>
      </c>
      <c r="F54" s="158">
        <v>0</v>
      </c>
      <c r="G54" s="159">
        <f>E54*F54</f>
        <v>0</v>
      </c>
      <c r="O54" s="153">
        <v>2</v>
      </c>
      <c r="AA54" s="132">
        <v>1</v>
      </c>
      <c r="AB54" s="132">
        <v>7</v>
      </c>
      <c r="AC54" s="132">
        <v>7</v>
      </c>
      <c r="AZ54" s="132">
        <v>2</v>
      </c>
      <c r="BA54" s="132">
        <f>IF(AZ54=1,G54,0)</f>
        <v>0</v>
      </c>
      <c r="BB54" s="132">
        <f>IF(AZ54=2,G54,0)</f>
        <v>0</v>
      </c>
      <c r="BC54" s="132">
        <f>IF(AZ54=3,G54,0)</f>
        <v>0</v>
      </c>
      <c r="BD54" s="132">
        <f>IF(AZ54=4,G54,0)</f>
        <v>0</v>
      </c>
      <c r="BE54" s="132">
        <f>IF(AZ54=5,G54,0)</f>
        <v>0</v>
      </c>
      <c r="CA54" s="153">
        <v>1</v>
      </c>
      <c r="CB54" s="153">
        <v>7</v>
      </c>
      <c r="CZ54" s="132">
        <v>9.0000000000000006E-5</v>
      </c>
    </row>
    <row r="55" spans="1:104" x14ac:dyDescent="0.2">
      <c r="A55" s="154">
        <v>21</v>
      </c>
      <c r="B55" s="155" t="s">
        <v>144</v>
      </c>
      <c r="C55" s="156" t="s">
        <v>145</v>
      </c>
      <c r="D55" s="157" t="s">
        <v>83</v>
      </c>
      <c r="E55" s="158">
        <v>4</v>
      </c>
      <c r="F55" s="158">
        <v>0</v>
      </c>
      <c r="G55" s="159">
        <f>E55*F55</f>
        <v>0</v>
      </c>
      <c r="O55" s="153">
        <v>2</v>
      </c>
      <c r="AA55" s="132">
        <v>1</v>
      </c>
      <c r="AB55" s="132">
        <v>7</v>
      </c>
      <c r="AC55" s="132">
        <v>7</v>
      </c>
      <c r="AZ55" s="132">
        <v>2</v>
      </c>
      <c r="BA55" s="132">
        <f>IF(AZ55=1,G55,0)</f>
        <v>0</v>
      </c>
      <c r="BB55" s="132">
        <f>IF(AZ55=2,G55,0)</f>
        <v>0</v>
      </c>
      <c r="BC55" s="132">
        <f>IF(AZ55=3,G55,0)</f>
        <v>0</v>
      </c>
      <c r="BD55" s="132">
        <f>IF(AZ55=4,G55,0)</f>
        <v>0</v>
      </c>
      <c r="BE55" s="132">
        <f>IF(AZ55=5,G55,0)</f>
        <v>0</v>
      </c>
      <c r="CA55" s="153">
        <v>1</v>
      </c>
      <c r="CB55" s="153">
        <v>7</v>
      </c>
      <c r="CZ55" s="132">
        <v>0</v>
      </c>
    </row>
    <row r="56" spans="1:104" x14ac:dyDescent="0.2">
      <c r="A56" s="154">
        <v>22</v>
      </c>
      <c r="B56" s="155" t="s">
        <v>146</v>
      </c>
      <c r="C56" s="156" t="s">
        <v>147</v>
      </c>
      <c r="D56" s="157" t="s">
        <v>83</v>
      </c>
      <c r="E56" s="158">
        <v>2</v>
      </c>
      <c r="F56" s="158">
        <v>0</v>
      </c>
      <c r="G56" s="159">
        <f>E56*F56</f>
        <v>0</v>
      </c>
      <c r="O56" s="153">
        <v>2</v>
      </c>
      <c r="AA56" s="132">
        <v>1</v>
      </c>
      <c r="AB56" s="132">
        <v>7</v>
      </c>
      <c r="AC56" s="132">
        <v>7</v>
      </c>
      <c r="AZ56" s="132">
        <v>2</v>
      </c>
      <c r="BA56" s="132">
        <f>IF(AZ56=1,G56,0)</f>
        <v>0</v>
      </c>
      <c r="BB56" s="132">
        <f>IF(AZ56=2,G56,0)</f>
        <v>0</v>
      </c>
      <c r="BC56" s="132">
        <f>IF(AZ56=3,G56,0)</f>
        <v>0</v>
      </c>
      <c r="BD56" s="132">
        <f>IF(AZ56=4,G56,0)</f>
        <v>0</v>
      </c>
      <c r="BE56" s="132">
        <f>IF(AZ56=5,G56,0)</f>
        <v>0</v>
      </c>
      <c r="CA56" s="153">
        <v>1</v>
      </c>
      <c r="CB56" s="153">
        <v>7</v>
      </c>
      <c r="CZ56" s="132">
        <v>0</v>
      </c>
    </row>
    <row r="57" spans="1:104" x14ac:dyDescent="0.2">
      <c r="A57" s="160"/>
      <c r="B57" s="163"/>
      <c r="C57" s="209" t="s">
        <v>87</v>
      </c>
      <c r="D57" s="210"/>
      <c r="E57" s="164">
        <v>2</v>
      </c>
      <c r="F57" s="165"/>
      <c r="G57" s="166"/>
      <c r="M57" s="162" t="s">
        <v>87</v>
      </c>
      <c r="O57" s="153"/>
    </row>
    <row r="58" spans="1:104" x14ac:dyDescent="0.2">
      <c r="A58" s="154">
        <v>23</v>
      </c>
      <c r="B58" s="155" t="s">
        <v>148</v>
      </c>
      <c r="C58" s="156" t="s">
        <v>149</v>
      </c>
      <c r="D58" s="157" t="s">
        <v>83</v>
      </c>
      <c r="E58" s="158">
        <v>50</v>
      </c>
      <c r="F58" s="158">
        <v>0</v>
      </c>
      <c r="G58" s="159">
        <f>E58*F58</f>
        <v>0</v>
      </c>
      <c r="O58" s="153">
        <v>2</v>
      </c>
      <c r="AA58" s="132">
        <v>1</v>
      </c>
      <c r="AB58" s="132">
        <v>7</v>
      </c>
      <c r="AC58" s="132">
        <v>7</v>
      </c>
      <c r="AZ58" s="132">
        <v>2</v>
      </c>
      <c r="BA58" s="132">
        <f>IF(AZ58=1,G58,0)</f>
        <v>0</v>
      </c>
      <c r="BB58" s="132">
        <f>IF(AZ58=2,G58,0)</f>
        <v>0</v>
      </c>
      <c r="BC58" s="132">
        <f>IF(AZ58=3,G58,0)</f>
        <v>0</v>
      </c>
      <c r="BD58" s="132">
        <f>IF(AZ58=4,G58,0)</f>
        <v>0</v>
      </c>
      <c r="BE58" s="132">
        <f>IF(AZ58=5,G58,0)</f>
        <v>0</v>
      </c>
      <c r="CA58" s="153">
        <v>1</v>
      </c>
      <c r="CB58" s="153">
        <v>7</v>
      </c>
      <c r="CZ58" s="132">
        <v>0</v>
      </c>
    </row>
    <row r="59" spans="1:104" x14ac:dyDescent="0.2">
      <c r="A59" s="160"/>
      <c r="B59" s="163"/>
      <c r="C59" s="209" t="s">
        <v>150</v>
      </c>
      <c r="D59" s="210"/>
      <c r="E59" s="164">
        <v>0</v>
      </c>
      <c r="F59" s="165"/>
      <c r="G59" s="166"/>
      <c r="M59" s="162" t="s">
        <v>150</v>
      </c>
      <c r="O59" s="153"/>
    </row>
    <row r="60" spans="1:104" x14ac:dyDescent="0.2">
      <c r="A60" s="160"/>
      <c r="B60" s="163"/>
      <c r="C60" s="209" t="s">
        <v>151</v>
      </c>
      <c r="D60" s="210"/>
      <c r="E60" s="164">
        <v>4</v>
      </c>
      <c r="F60" s="165"/>
      <c r="G60" s="166"/>
      <c r="M60" s="162" t="s">
        <v>151</v>
      </c>
      <c r="O60" s="153"/>
    </row>
    <row r="61" spans="1:104" x14ac:dyDescent="0.2">
      <c r="A61" s="160"/>
      <c r="B61" s="163"/>
      <c r="C61" s="209" t="s">
        <v>152</v>
      </c>
      <c r="D61" s="210"/>
      <c r="E61" s="164">
        <v>9</v>
      </c>
      <c r="F61" s="165"/>
      <c r="G61" s="166"/>
      <c r="M61" s="162" t="s">
        <v>152</v>
      </c>
      <c r="O61" s="153"/>
    </row>
    <row r="62" spans="1:104" x14ac:dyDescent="0.2">
      <c r="A62" s="160"/>
      <c r="B62" s="163"/>
      <c r="C62" s="209" t="s">
        <v>153</v>
      </c>
      <c r="D62" s="210"/>
      <c r="E62" s="164">
        <v>16</v>
      </c>
      <c r="F62" s="165"/>
      <c r="G62" s="166"/>
      <c r="M62" s="162" t="s">
        <v>153</v>
      </c>
      <c r="O62" s="153"/>
    </row>
    <row r="63" spans="1:104" x14ac:dyDescent="0.2">
      <c r="A63" s="160"/>
      <c r="B63" s="163"/>
      <c r="C63" s="209" t="s">
        <v>154</v>
      </c>
      <c r="D63" s="210"/>
      <c r="E63" s="164">
        <v>21</v>
      </c>
      <c r="F63" s="165"/>
      <c r="G63" s="166"/>
      <c r="M63" s="162" t="s">
        <v>154</v>
      </c>
      <c r="O63" s="153"/>
    </row>
    <row r="64" spans="1:104" x14ac:dyDescent="0.2">
      <c r="A64" s="154">
        <v>24</v>
      </c>
      <c r="B64" s="155" t="s">
        <v>155</v>
      </c>
      <c r="C64" s="156" t="s">
        <v>156</v>
      </c>
      <c r="D64" s="157" t="s">
        <v>83</v>
      </c>
      <c r="E64" s="158">
        <v>10</v>
      </c>
      <c r="F64" s="158">
        <v>0</v>
      </c>
      <c r="G64" s="159">
        <f>E64*F64</f>
        <v>0</v>
      </c>
      <c r="O64" s="153">
        <v>2</v>
      </c>
      <c r="AA64" s="132">
        <v>1</v>
      </c>
      <c r="AB64" s="132">
        <v>7</v>
      </c>
      <c r="AC64" s="132">
        <v>7</v>
      </c>
      <c r="AZ64" s="132">
        <v>2</v>
      </c>
      <c r="BA64" s="132">
        <f>IF(AZ64=1,G64,0)</f>
        <v>0</v>
      </c>
      <c r="BB64" s="132">
        <f>IF(AZ64=2,G64,0)</f>
        <v>0</v>
      </c>
      <c r="BC64" s="132">
        <f>IF(AZ64=3,G64,0)</f>
        <v>0</v>
      </c>
      <c r="BD64" s="132">
        <f>IF(AZ64=4,G64,0)</f>
        <v>0</v>
      </c>
      <c r="BE64" s="132">
        <f>IF(AZ64=5,G64,0)</f>
        <v>0</v>
      </c>
      <c r="CA64" s="153">
        <v>1</v>
      </c>
      <c r="CB64" s="153">
        <v>7</v>
      </c>
      <c r="CZ64" s="132">
        <v>0</v>
      </c>
    </row>
    <row r="65" spans="1:104" x14ac:dyDescent="0.2">
      <c r="A65" s="160"/>
      <c r="B65" s="163"/>
      <c r="C65" s="209" t="s">
        <v>150</v>
      </c>
      <c r="D65" s="210"/>
      <c r="E65" s="164">
        <v>0</v>
      </c>
      <c r="F65" s="165"/>
      <c r="G65" s="166"/>
      <c r="M65" s="162" t="s">
        <v>150</v>
      </c>
      <c r="O65" s="153"/>
    </row>
    <row r="66" spans="1:104" x14ac:dyDescent="0.2">
      <c r="A66" s="160"/>
      <c r="B66" s="163"/>
      <c r="C66" s="209" t="s">
        <v>157</v>
      </c>
      <c r="D66" s="210"/>
      <c r="E66" s="164">
        <v>6</v>
      </c>
      <c r="F66" s="165"/>
      <c r="G66" s="166"/>
      <c r="M66" s="162" t="s">
        <v>157</v>
      </c>
      <c r="O66" s="153"/>
    </row>
    <row r="67" spans="1:104" x14ac:dyDescent="0.2">
      <c r="A67" s="160"/>
      <c r="B67" s="163"/>
      <c r="C67" s="209" t="s">
        <v>158</v>
      </c>
      <c r="D67" s="210"/>
      <c r="E67" s="164">
        <v>1</v>
      </c>
      <c r="F67" s="165"/>
      <c r="G67" s="166"/>
      <c r="M67" s="162" t="s">
        <v>158</v>
      </c>
      <c r="O67" s="153"/>
    </row>
    <row r="68" spans="1:104" x14ac:dyDescent="0.2">
      <c r="A68" s="160"/>
      <c r="B68" s="163"/>
      <c r="C68" s="209" t="s">
        <v>159</v>
      </c>
      <c r="D68" s="210"/>
      <c r="E68" s="164">
        <v>3</v>
      </c>
      <c r="F68" s="165"/>
      <c r="G68" s="166"/>
      <c r="M68" s="162" t="s">
        <v>159</v>
      </c>
      <c r="O68" s="153"/>
    </row>
    <row r="69" spans="1:104" x14ac:dyDescent="0.2">
      <c r="A69" s="154">
        <v>25</v>
      </c>
      <c r="B69" s="155" t="s">
        <v>160</v>
      </c>
      <c r="C69" s="156" t="s">
        <v>161</v>
      </c>
      <c r="D69" s="157" t="s">
        <v>83</v>
      </c>
      <c r="E69" s="158">
        <v>2</v>
      </c>
      <c r="F69" s="158">
        <v>0</v>
      </c>
      <c r="G69" s="159">
        <f>E69*F69</f>
        <v>0</v>
      </c>
      <c r="O69" s="153">
        <v>2</v>
      </c>
      <c r="AA69" s="132">
        <v>1</v>
      </c>
      <c r="AB69" s="132">
        <v>7</v>
      </c>
      <c r="AC69" s="132">
        <v>7</v>
      </c>
      <c r="AZ69" s="132">
        <v>2</v>
      </c>
      <c r="BA69" s="132">
        <f>IF(AZ69=1,G69,0)</f>
        <v>0</v>
      </c>
      <c r="BB69" s="132">
        <f>IF(AZ69=2,G69,0)</f>
        <v>0</v>
      </c>
      <c r="BC69" s="132">
        <f>IF(AZ69=3,G69,0)</f>
        <v>0</v>
      </c>
      <c r="BD69" s="132">
        <f>IF(AZ69=4,G69,0)</f>
        <v>0</v>
      </c>
      <c r="BE69" s="132">
        <f>IF(AZ69=5,G69,0)</f>
        <v>0</v>
      </c>
      <c r="CA69" s="153">
        <v>1</v>
      </c>
      <c r="CB69" s="153">
        <v>7</v>
      </c>
      <c r="CZ69" s="132">
        <v>0</v>
      </c>
    </row>
    <row r="70" spans="1:104" x14ac:dyDescent="0.2">
      <c r="A70" s="160"/>
      <c r="B70" s="163"/>
      <c r="C70" s="209" t="s">
        <v>87</v>
      </c>
      <c r="D70" s="210"/>
      <c r="E70" s="164">
        <v>2</v>
      </c>
      <c r="F70" s="165"/>
      <c r="G70" s="166"/>
      <c r="M70" s="162" t="s">
        <v>87</v>
      </c>
      <c r="O70" s="153"/>
    </row>
    <row r="71" spans="1:104" x14ac:dyDescent="0.2">
      <c r="A71" s="154">
        <v>26</v>
      </c>
      <c r="B71" s="155" t="s">
        <v>162</v>
      </c>
      <c r="C71" s="156" t="s">
        <v>163</v>
      </c>
      <c r="D71" s="157" t="s">
        <v>83</v>
      </c>
      <c r="E71" s="158">
        <v>2</v>
      </c>
      <c r="F71" s="158">
        <v>0</v>
      </c>
      <c r="G71" s="159">
        <f t="shared" ref="G71:G79" si="0">E71*F71</f>
        <v>0</v>
      </c>
      <c r="O71" s="153">
        <v>2</v>
      </c>
      <c r="AA71" s="132">
        <v>1</v>
      </c>
      <c r="AB71" s="132">
        <v>7</v>
      </c>
      <c r="AC71" s="132">
        <v>7</v>
      </c>
      <c r="AZ71" s="132">
        <v>2</v>
      </c>
      <c r="BA71" s="132">
        <f t="shared" ref="BA71:BA79" si="1">IF(AZ71=1,G71,0)</f>
        <v>0</v>
      </c>
      <c r="BB71" s="132">
        <f t="shared" ref="BB71:BB79" si="2">IF(AZ71=2,G71,0)</f>
        <v>0</v>
      </c>
      <c r="BC71" s="132">
        <f t="shared" ref="BC71:BC79" si="3">IF(AZ71=3,G71,0)</f>
        <v>0</v>
      </c>
      <c r="BD71" s="132">
        <f t="shared" ref="BD71:BD79" si="4">IF(AZ71=4,G71,0)</f>
        <v>0</v>
      </c>
      <c r="BE71" s="132">
        <f t="shared" ref="BE71:BE79" si="5">IF(AZ71=5,G71,0)</f>
        <v>0</v>
      </c>
      <c r="CA71" s="153">
        <v>1</v>
      </c>
      <c r="CB71" s="153">
        <v>7</v>
      </c>
      <c r="CZ71" s="132">
        <v>0</v>
      </c>
    </row>
    <row r="72" spans="1:104" x14ac:dyDescent="0.2">
      <c r="A72" s="154">
        <v>27</v>
      </c>
      <c r="B72" s="155" t="s">
        <v>164</v>
      </c>
      <c r="C72" s="156" t="s">
        <v>165</v>
      </c>
      <c r="D72" s="157" t="s">
        <v>83</v>
      </c>
      <c r="E72" s="158">
        <v>1</v>
      </c>
      <c r="F72" s="158">
        <v>0</v>
      </c>
      <c r="G72" s="159">
        <f t="shared" si="0"/>
        <v>0</v>
      </c>
      <c r="O72" s="153">
        <v>2</v>
      </c>
      <c r="AA72" s="132">
        <v>1</v>
      </c>
      <c r="AB72" s="132">
        <v>7</v>
      </c>
      <c r="AC72" s="132">
        <v>7</v>
      </c>
      <c r="AZ72" s="132">
        <v>2</v>
      </c>
      <c r="BA72" s="132">
        <f t="shared" si="1"/>
        <v>0</v>
      </c>
      <c r="BB72" s="132">
        <f t="shared" si="2"/>
        <v>0</v>
      </c>
      <c r="BC72" s="132">
        <f t="shared" si="3"/>
        <v>0</v>
      </c>
      <c r="BD72" s="132">
        <f t="shared" si="4"/>
        <v>0</v>
      </c>
      <c r="BE72" s="132">
        <f t="shared" si="5"/>
        <v>0</v>
      </c>
      <c r="CA72" s="153">
        <v>1</v>
      </c>
      <c r="CB72" s="153">
        <v>7</v>
      </c>
      <c r="CZ72" s="132">
        <v>0</v>
      </c>
    </row>
    <row r="73" spans="1:104" x14ac:dyDescent="0.2">
      <c r="A73" s="154">
        <v>28</v>
      </c>
      <c r="B73" s="155" t="s">
        <v>166</v>
      </c>
      <c r="C73" s="156" t="s">
        <v>167</v>
      </c>
      <c r="D73" s="157" t="s">
        <v>83</v>
      </c>
      <c r="E73" s="158">
        <v>1</v>
      </c>
      <c r="F73" s="158">
        <v>0</v>
      </c>
      <c r="G73" s="159">
        <f t="shared" si="0"/>
        <v>0</v>
      </c>
      <c r="O73" s="153">
        <v>2</v>
      </c>
      <c r="AA73" s="132">
        <v>1</v>
      </c>
      <c r="AB73" s="132">
        <v>7</v>
      </c>
      <c r="AC73" s="132">
        <v>7</v>
      </c>
      <c r="AZ73" s="132">
        <v>2</v>
      </c>
      <c r="BA73" s="132">
        <f t="shared" si="1"/>
        <v>0</v>
      </c>
      <c r="BB73" s="132">
        <f t="shared" si="2"/>
        <v>0</v>
      </c>
      <c r="BC73" s="132">
        <f t="shared" si="3"/>
        <v>0</v>
      </c>
      <c r="BD73" s="132">
        <f t="shared" si="4"/>
        <v>0</v>
      </c>
      <c r="BE73" s="132">
        <f t="shared" si="5"/>
        <v>0</v>
      </c>
      <c r="CA73" s="153">
        <v>1</v>
      </c>
      <c r="CB73" s="153">
        <v>7</v>
      </c>
      <c r="CZ73" s="132">
        <v>0</v>
      </c>
    </row>
    <row r="74" spans="1:104" x14ac:dyDescent="0.2">
      <c r="A74" s="154">
        <v>29</v>
      </c>
      <c r="B74" s="155" t="s">
        <v>168</v>
      </c>
      <c r="C74" s="156" t="s">
        <v>169</v>
      </c>
      <c r="D74" s="157" t="s">
        <v>83</v>
      </c>
      <c r="E74" s="158">
        <v>1</v>
      </c>
      <c r="F74" s="158">
        <v>0</v>
      </c>
      <c r="G74" s="159">
        <f t="shared" si="0"/>
        <v>0</v>
      </c>
      <c r="O74" s="153">
        <v>2</v>
      </c>
      <c r="AA74" s="132">
        <v>1</v>
      </c>
      <c r="AB74" s="132">
        <v>7</v>
      </c>
      <c r="AC74" s="132">
        <v>7</v>
      </c>
      <c r="AZ74" s="132">
        <v>2</v>
      </c>
      <c r="BA74" s="132">
        <f t="shared" si="1"/>
        <v>0</v>
      </c>
      <c r="BB74" s="132">
        <f t="shared" si="2"/>
        <v>0</v>
      </c>
      <c r="BC74" s="132">
        <f t="shared" si="3"/>
        <v>0</v>
      </c>
      <c r="BD74" s="132">
        <f t="shared" si="4"/>
        <v>0</v>
      </c>
      <c r="BE74" s="132">
        <f t="shared" si="5"/>
        <v>0</v>
      </c>
      <c r="CA74" s="153">
        <v>1</v>
      </c>
      <c r="CB74" s="153">
        <v>7</v>
      </c>
      <c r="CZ74" s="132">
        <v>0</v>
      </c>
    </row>
    <row r="75" spans="1:104" x14ac:dyDescent="0.2">
      <c r="A75" s="154">
        <v>30</v>
      </c>
      <c r="B75" s="155" t="s">
        <v>170</v>
      </c>
      <c r="C75" s="156" t="s">
        <v>171</v>
      </c>
      <c r="D75" s="157" t="s">
        <v>83</v>
      </c>
      <c r="E75" s="158">
        <v>2</v>
      </c>
      <c r="F75" s="158">
        <v>0</v>
      </c>
      <c r="G75" s="159">
        <f t="shared" si="0"/>
        <v>0</v>
      </c>
      <c r="O75" s="153">
        <v>2</v>
      </c>
      <c r="AA75" s="132">
        <v>1</v>
      </c>
      <c r="AB75" s="132">
        <v>7</v>
      </c>
      <c r="AC75" s="132">
        <v>7</v>
      </c>
      <c r="AZ75" s="132">
        <v>2</v>
      </c>
      <c r="BA75" s="132">
        <f t="shared" si="1"/>
        <v>0</v>
      </c>
      <c r="BB75" s="132">
        <f t="shared" si="2"/>
        <v>0</v>
      </c>
      <c r="BC75" s="132">
        <f t="shared" si="3"/>
        <v>0</v>
      </c>
      <c r="BD75" s="132">
        <f t="shared" si="4"/>
        <v>0</v>
      </c>
      <c r="BE75" s="132">
        <f t="shared" si="5"/>
        <v>0</v>
      </c>
      <c r="CA75" s="153">
        <v>1</v>
      </c>
      <c r="CB75" s="153">
        <v>7</v>
      </c>
      <c r="CZ75" s="132">
        <v>0</v>
      </c>
    </row>
    <row r="76" spans="1:104" x14ac:dyDescent="0.2">
      <c r="A76" s="154">
        <v>31</v>
      </c>
      <c r="B76" s="155" t="s">
        <v>172</v>
      </c>
      <c r="C76" s="156" t="s">
        <v>173</v>
      </c>
      <c r="D76" s="157" t="s">
        <v>83</v>
      </c>
      <c r="E76" s="158">
        <v>1</v>
      </c>
      <c r="F76" s="158">
        <v>0</v>
      </c>
      <c r="G76" s="159">
        <f t="shared" si="0"/>
        <v>0</v>
      </c>
      <c r="O76" s="153">
        <v>2</v>
      </c>
      <c r="AA76" s="132">
        <v>1</v>
      </c>
      <c r="AB76" s="132">
        <v>7</v>
      </c>
      <c r="AC76" s="132">
        <v>7</v>
      </c>
      <c r="AZ76" s="132">
        <v>2</v>
      </c>
      <c r="BA76" s="132">
        <f t="shared" si="1"/>
        <v>0</v>
      </c>
      <c r="BB76" s="132">
        <f t="shared" si="2"/>
        <v>0</v>
      </c>
      <c r="BC76" s="132">
        <f t="shared" si="3"/>
        <v>0</v>
      </c>
      <c r="BD76" s="132">
        <f t="shared" si="4"/>
        <v>0</v>
      </c>
      <c r="BE76" s="132">
        <f t="shared" si="5"/>
        <v>0</v>
      </c>
      <c r="CA76" s="153">
        <v>1</v>
      </c>
      <c r="CB76" s="153">
        <v>7</v>
      </c>
      <c r="CZ76" s="132">
        <v>0</v>
      </c>
    </row>
    <row r="77" spans="1:104" x14ac:dyDescent="0.2">
      <c r="A77" s="154">
        <v>32</v>
      </c>
      <c r="B77" s="155" t="s">
        <v>174</v>
      </c>
      <c r="C77" s="156" t="s">
        <v>175</v>
      </c>
      <c r="D77" s="157" t="s">
        <v>83</v>
      </c>
      <c r="E77" s="158">
        <v>1</v>
      </c>
      <c r="F77" s="158">
        <v>0</v>
      </c>
      <c r="G77" s="159">
        <f t="shared" si="0"/>
        <v>0</v>
      </c>
      <c r="O77" s="153">
        <v>2</v>
      </c>
      <c r="AA77" s="132">
        <v>1</v>
      </c>
      <c r="AB77" s="132">
        <v>7</v>
      </c>
      <c r="AC77" s="132">
        <v>7</v>
      </c>
      <c r="AZ77" s="132">
        <v>2</v>
      </c>
      <c r="BA77" s="132">
        <f t="shared" si="1"/>
        <v>0</v>
      </c>
      <c r="BB77" s="132">
        <f t="shared" si="2"/>
        <v>0</v>
      </c>
      <c r="BC77" s="132">
        <f t="shared" si="3"/>
        <v>0</v>
      </c>
      <c r="BD77" s="132">
        <f t="shared" si="4"/>
        <v>0</v>
      </c>
      <c r="BE77" s="132">
        <f t="shared" si="5"/>
        <v>0</v>
      </c>
      <c r="CA77" s="153">
        <v>1</v>
      </c>
      <c r="CB77" s="153">
        <v>7</v>
      </c>
      <c r="CZ77" s="132">
        <v>0</v>
      </c>
    </row>
    <row r="78" spans="1:104" x14ac:dyDescent="0.2">
      <c r="A78" s="154">
        <v>33</v>
      </c>
      <c r="B78" s="155" t="s">
        <v>176</v>
      </c>
      <c r="C78" s="156" t="s">
        <v>177</v>
      </c>
      <c r="D78" s="157" t="s">
        <v>83</v>
      </c>
      <c r="E78" s="158">
        <v>1</v>
      </c>
      <c r="F78" s="158">
        <v>0</v>
      </c>
      <c r="G78" s="159">
        <f t="shared" si="0"/>
        <v>0</v>
      </c>
      <c r="O78" s="153">
        <v>2</v>
      </c>
      <c r="AA78" s="132">
        <v>1</v>
      </c>
      <c r="AB78" s="132">
        <v>7</v>
      </c>
      <c r="AC78" s="132">
        <v>7</v>
      </c>
      <c r="AZ78" s="132">
        <v>2</v>
      </c>
      <c r="BA78" s="132">
        <f t="shared" si="1"/>
        <v>0</v>
      </c>
      <c r="BB78" s="132">
        <f t="shared" si="2"/>
        <v>0</v>
      </c>
      <c r="BC78" s="132">
        <f t="shared" si="3"/>
        <v>0</v>
      </c>
      <c r="BD78" s="132">
        <f t="shared" si="4"/>
        <v>0</v>
      </c>
      <c r="BE78" s="132">
        <f t="shared" si="5"/>
        <v>0</v>
      </c>
      <c r="CA78" s="153">
        <v>1</v>
      </c>
      <c r="CB78" s="153">
        <v>7</v>
      </c>
      <c r="CZ78" s="132">
        <v>0</v>
      </c>
    </row>
    <row r="79" spans="1:104" x14ac:dyDescent="0.2">
      <c r="A79" s="154">
        <v>34</v>
      </c>
      <c r="B79" s="155" t="s">
        <v>178</v>
      </c>
      <c r="C79" s="156" t="s">
        <v>179</v>
      </c>
      <c r="D79" s="157" t="s">
        <v>83</v>
      </c>
      <c r="E79" s="158">
        <v>4</v>
      </c>
      <c r="F79" s="158">
        <v>0</v>
      </c>
      <c r="G79" s="159">
        <f t="shared" si="0"/>
        <v>0</v>
      </c>
      <c r="O79" s="153">
        <v>2</v>
      </c>
      <c r="AA79" s="132">
        <v>1</v>
      </c>
      <c r="AB79" s="132">
        <v>7</v>
      </c>
      <c r="AC79" s="132">
        <v>7</v>
      </c>
      <c r="AZ79" s="132">
        <v>2</v>
      </c>
      <c r="BA79" s="132">
        <f t="shared" si="1"/>
        <v>0</v>
      </c>
      <c r="BB79" s="132">
        <f t="shared" si="2"/>
        <v>0</v>
      </c>
      <c r="BC79" s="132">
        <f t="shared" si="3"/>
        <v>0</v>
      </c>
      <c r="BD79" s="132">
        <f t="shared" si="4"/>
        <v>0</v>
      </c>
      <c r="BE79" s="132">
        <f t="shared" si="5"/>
        <v>0</v>
      </c>
      <c r="CA79" s="153">
        <v>1</v>
      </c>
      <c r="CB79" s="153">
        <v>7</v>
      </c>
      <c r="CZ79" s="132">
        <v>1.3999999999999999E-4</v>
      </c>
    </row>
    <row r="80" spans="1:104" x14ac:dyDescent="0.2">
      <c r="A80" s="160"/>
      <c r="B80" s="163"/>
      <c r="C80" s="209" t="s">
        <v>84</v>
      </c>
      <c r="D80" s="210"/>
      <c r="E80" s="164">
        <v>2</v>
      </c>
      <c r="F80" s="165"/>
      <c r="G80" s="166"/>
      <c r="M80" s="162" t="s">
        <v>84</v>
      </c>
      <c r="O80" s="153"/>
    </row>
    <row r="81" spans="1:104" x14ac:dyDescent="0.2">
      <c r="A81" s="160"/>
      <c r="B81" s="163"/>
      <c r="C81" s="209" t="s">
        <v>180</v>
      </c>
      <c r="D81" s="210"/>
      <c r="E81" s="164">
        <v>2</v>
      </c>
      <c r="F81" s="165"/>
      <c r="G81" s="166"/>
      <c r="M81" s="162" t="s">
        <v>180</v>
      </c>
      <c r="O81" s="153"/>
    </row>
    <row r="82" spans="1:104" x14ac:dyDescent="0.2">
      <c r="A82" s="154">
        <v>35</v>
      </c>
      <c r="B82" s="155" t="s">
        <v>181</v>
      </c>
      <c r="C82" s="156" t="s">
        <v>182</v>
      </c>
      <c r="D82" s="157" t="s">
        <v>83</v>
      </c>
      <c r="E82" s="158">
        <v>1</v>
      </c>
      <c r="F82" s="158">
        <v>0</v>
      </c>
      <c r="G82" s="159">
        <f>E82*F82</f>
        <v>0</v>
      </c>
      <c r="O82" s="153">
        <v>2</v>
      </c>
      <c r="AA82" s="132">
        <v>1</v>
      </c>
      <c r="AB82" s="132">
        <v>7</v>
      </c>
      <c r="AC82" s="132">
        <v>7</v>
      </c>
      <c r="AZ82" s="132">
        <v>2</v>
      </c>
      <c r="BA82" s="132">
        <f>IF(AZ82=1,G82,0)</f>
        <v>0</v>
      </c>
      <c r="BB82" s="132">
        <f>IF(AZ82=2,G82,0)</f>
        <v>0</v>
      </c>
      <c r="BC82" s="132">
        <f>IF(AZ82=3,G82,0)</f>
        <v>0</v>
      </c>
      <c r="BD82" s="132">
        <f>IF(AZ82=4,G82,0)</f>
        <v>0</v>
      </c>
      <c r="BE82" s="132">
        <f>IF(AZ82=5,G82,0)</f>
        <v>0</v>
      </c>
      <c r="CA82" s="153">
        <v>1</v>
      </c>
      <c r="CB82" s="153">
        <v>7</v>
      </c>
      <c r="CZ82" s="132">
        <v>7.1000000000000002E-4</v>
      </c>
    </row>
    <row r="83" spans="1:104" x14ac:dyDescent="0.2">
      <c r="A83" s="160"/>
      <c r="B83" s="163"/>
      <c r="C83" s="209" t="s">
        <v>183</v>
      </c>
      <c r="D83" s="210"/>
      <c r="E83" s="164">
        <v>1</v>
      </c>
      <c r="F83" s="165"/>
      <c r="G83" s="166"/>
      <c r="M83" s="162" t="s">
        <v>183</v>
      </c>
      <c r="O83" s="153"/>
    </row>
    <row r="84" spans="1:104" x14ac:dyDescent="0.2">
      <c r="A84" s="154">
        <v>36</v>
      </c>
      <c r="B84" s="155" t="s">
        <v>184</v>
      </c>
      <c r="C84" s="156" t="s">
        <v>185</v>
      </c>
      <c r="D84" s="157" t="s">
        <v>83</v>
      </c>
      <c r="E84" s="158">
        <v>2</v>
      </c>
      <c r="F84" s="158">
        <v>0</v>
      </c>
      <c r="G84" s="159">
        <f>E84*F84</f>
        <v>0</v>
      </c>
      <c r="O84" s="153">
        <v>2</v>
      </c>
      <c r="AA84" s="132">
        <v>1</v>
      </c>
      <c r="AB84" s="132">
        <v>7</v>
      </c>
      <c r="AC84" s="132">
        <v>7</v>
      </c>
      <c r="AZ84" s="132">
        <v>2</v>
      </c>
      <c r="BA84" s="132">
        <f>IF(AZ84=1,G84,0)</f>
        <v>0</v>
      </c>
      <c r="BB84" s="132">
        <f>IF(AZ84=2,G84,0)</f>
        <v>0</v>
      </c>
      <c r="BC84" s="132">
        <f>IF(AZ84=3,G84,0)</f>
        <v>0</v>
      </c>
      <c r="BD84" s="132">
        <f>IF(AZ84=4,G84,0)</f>
        <v>0</v>
      </c>
      <c r="BE84" s="132">
        <f>IF(AZ84=5,G84,0)</f>
        <v>0</v>
      </c>
      <c r="CA84" s="153">
        <v>1</v>
      </c>
      <c r="CB84" s="153">
        <v>7</v>
      </c>
      <c r="CZ84" s="132">
        <v>1.16E-3</v>
      </c>
    </row>
    <row r="85" spans="1:104" x14ac:dyDescent="0.2">
      <c r="A85" s="160"/>
      <c r="B85" s="163"/>
      <c r="C85" s="209" t="s">
        <v>84</v>
      </c>
      <c r="D85" s="210"/>
      <c r="E85" s="164">
        <v>2</v>
      </c>
      <c r="F85" s="165"/>
      <c r="G85" s="166"/>
      <c r="M85" s="162" t="s">
        <v>84</v>
      </c>
      <c r="O85" s="153"/>
    </row>
    <row r="86" spans="1:104" x14ac:dyDescent="0.2">
      <c r="A86" s="154">
        <v>37</v>
      </c>
      <c r="B86" s="155" t="s">
        <v>186</v>
      </c>
      <c r="C86" s="156" t="s">
        <v>187</v>
      </c>
      <c r="D86" s="157" t="s">
        <v>108</v>
      </c>
      <c r="E86" s="158">
        <v>1</v>
      </c>
      <c r="F86" s="158">
        <v>0</v>
      </c>
      <c r="G86" s="159">
        <f>E86*F86</f>
        <v>0</v>
      </c>
      <c r="O86" s="153">
        <v>2</v>
      </c>
      <c r="AA86" s="132">
        <v>1</v>
      </c>
      <c r="AB86" s="132">
        <v>7</v>
      </c>
      <c r="AC86" s="132">
        <v>7</v>
      </c>
      <c r="AZ86" s="132">
        <v>2</v>
      </c>
      <c r="BA86" s="132">
        <f>IF(AZ86=1,G86,0)</f>
        <v>0</v>
      </c>
      <c r="BB86" s="132">
        <f>IF(AZ86=2,G86,0)</f>
        <v>0</v>
      </c>
      <c r="BC86" s="132">
        <f>IF(AZ86=3,G86,0)</f>
        <v>0</v>
      </c>
      <c r="BD86" s="132">
        <f>IF(AZ86=4,G86,0)</f>
        <v>0</v>
      </c>
      <c r="BE86" s="132">
        <f>IF(AZ86=5,G86,0)</f>
        <v>0</v>
      </c>
      <c r="CA86" s="153">
        <v>1</v>
      </c>
      <c r="CB86" s="153">
        <v>7</v>
      </c>
      <c r="CZ86" s="132">
        <v>8.0000000000000004E-4</v>
      </c>
    </row>
    <row r="87" spans="1:104" x14ac:dyDescent="0.2">
      <c r="A87" s="154">
        <v>38</v>
      </c>
      <c r="B87" s="155" t="s">
        <v>188</v>
      </c>
      <c r="C87" s="156" t="s">
        <v>189</v>
      </c>
      <c r="D87" s="157" t="s">
        <v>83</v>
      </c>
      <c r="E87" s="158">
        <v>42</v>
      </c>
      <c r="F87" s="158">
        <v>0</v>
      </c>
      <c r="G87" s="159">
        <f>E87*F87</f>
        <v>0</v>
      </c>
      <c r="O87" s="153">
        <v>2</v>
      </c>
      <c r="AA87" s="132">
        <v>1</v>
      </c>
      <c r="AB87" s="132">
        <v>7</v>
      </c>
      <c r="AC87" s="132">
        <v>7</v>
      </c>
      <c r="AZ87" s="132">
        <v>2</v>
      </c>
      <c r="BA87" s="132">
        <f>IF(AZ87=1,G87,0)</f>
        <v>0</v>
      </c>
      <c r="BB87" s="132">
        <f>IF(AZ87=2,G87,0)</f>
        <v>0</v>
      </c>
      <c r="BC87" s="132">
        <f>IF(AZ87=3,G87,0)</f>
        <v>0</v>
      </c>
      <c r="BD87" s="132">
        <f>IF(AZ87=4,G87,0)</f>
        <v>0</v>
      </c>
      <c r="BE87" s="132">
        <f>IF(AZ87=5,G87,0)</f>
        <v>0</v>
      </c>
      <c r="CA87" s="153">
        <v>1</v>
      </c>
      <c r="CB87" s="153">
        <v>7</v>
      </c>
      <c r="CZ87" s="132">
        <v>0</v>
      </c>
    </row>
    <row r="88" spans="1:104" x14ac:dyDescent="0.2">
      <c r="A88" s="160"/>
      <c r="B88" s="163"/>
      <c r="C88" s="209" t="s">
        <v>190</v>
      </c>
      <c r="D88" s="210"/>
      <c r="E88" s="164">
        <v>42</v>
      </c>
      <c r="F88" s="165"/>
      <c r="G88" s="166"/>
      <c r="M88" s="162" t="s">
        <v>190</v>
      </c>
      <c r="O88" s="153"/>
    </row>
    <row r="89" spans="1:104" x14ac:dyDescent="0.2">
      <c r="A89" s="154">
        <v>39</v>
      </c>
      <c r="B89" s="155" t="s">
        <v>191</v>
      </c>
      <c r="C89" s="156" t="s">
        <v>192</v>
      </c>
      <c r="D89" s="157" t="s">
        <v>83</v>
      </c>
      <c r="E89" s="158">
        <v>121</v>
      </c>
      <c r="F89" s="158">
        <v>0</v>
      </c>
      <c r="G89" s="159">
        <f>E89*F89</f>
        <v>0</v>
      </c>
      <c r="O89" s="153">
        <v>2</v>
      </c>
      <c r="AA89" s="132">
        <v>1</v>
      </c>
      <c r="AB89" s="132">
        <v>7</v>
      </c>
      <c r="AC89" s="132">
        <v>7</v>
      </c>
      <c r="AZ89" s="132">
        <v>2</v>
      </c>
      <c r="BA89" s="132">
        <f>IF(AZ89=1,G89,0)</f>
        <v>0</v>
      </c>
      <c r="BB89" s="132">
        <f>IF(AZ89=2,G89,0)</f>
        <v>0</v>
      </c>
      <c r="BC89" s="132">
        <f>IF(AZ89=3,G89,0)</f>
        <v>0</v>
      </c>
      <c r="BD89" s="132">
        <f>IF(AZ89=4,G89,0)</f>
        <v>0</v>
      </c>
      <c r="BE89" s="132">
        <f>IF(AZ89=5,G89,0)</f>
        <v>0</v>
      </c>
      <c r="CA89" s="153">
        <v>1</v>
      </c>
      <c r="CB89" s="153">
        <v>7</v>
      </c>
      <c r="CZ89" s="132">
        <v>0</v>
      </c>
    </row>
    <row r="90" spans="1:104" x14ac:dyDescent="0.2">
      <c r="A90" s="160"/>
      <c r="B90" s="163"/>
      <c r="C90" s="209" t="s">
        <v>193</v>
      </c>
      <c r="D90" s="210"/>
      <c r="E90" s="164">
        <v>10</v>
      </c>
      <c r="F90" s="165"/>
      <c r="G90" s="166"/>
      <c r="M90" s="162" t="s">
        <v>193</v>
      </c>
      <c r="O90" s="153"/>
    </row>
    <row r="91" spans="1:104" x14ac:dyDescent="0.2">
      <c r="A91" s="160"/>
      <c r="B91" s="163"/>
      <c r="C91" s="209" t="s">
        <v>194</v>
      </c>
      <c r="D91" s="210"/>
      <c r="E91" s="164">
        <v>15</v>
      </c>
      <c r="F91" s="165"/>
      <c r="G91" s="166"/>
      <c r="M91" s="162" t="s">
        <v>194</v>
      </c>
      <c r="O91" s="153"/>
    </row>
    <row r="92" spans="1:104" x14ac:dyDescent="0.2">
      <c r="A92" s="160"/>
      <c r="B92" s="163"/>
      <c r="C92" s="209" t="s">
        <v>195</v>
      </c>
      <c r="D92" s="210"/>
      <c r="E92" s="164">
        <v>25</v>
      </c>
      <c r="F92" s="165"/>
      <c r="G92" s="166"/>
      <c r="M92" s="162" t="s">
        <v>195</v>
      </c>
      <c r="O92" s="153"/>
    </row>
    <row r="93" spans="1:104" x14ac:dyDescent="0.2">
      <c r="A93" s="160"/>
      <c r="B93" s="163"/>
      <c r="C93" s="209" t="s">
        <v>196</v>
      </c>
      <c r="D93" s="210"/>
      <c r="E93" s="164">
        <v>32</v>
      </c>
      <c r="F93" s="165"/>
      <c r="G93" s="166"/>
      <c r="M93" s="162" t="s">
        <v>196</v>
      </c>
      <c r="O93" s="153"/>
    </row>
    <row r="94" spans="1:104" x14ac:dyDescent="0.2">
      <c r="A94" s="160"/>
      <c r="B94" s="163"/>
      <c r="C94" s="209" t="s">
        <v>197</v>
      </c>
      <c r="D94" s="210"/>
      <c r="E94" s="164">
        <v>39</v>
      </c>
      <c r="F94" s="165"/>
      <c r="G94" s="166"/>
      <c r="M94" s="162" t="s">
        <v>197</v>
      </c>
      <c r="O94" s="153"/>
    </row>
    <row r="95" spans="1:104" ht="22.5" x14ac:dyDescent="0.2">
      <c r="A95" s="154">
        <v>40</v>
      </c>
      <c r="B95" s="155" t="s">
        <v>198</v>
      </c>
      <c r="C95" s="156" t="s">
        <v>199</v>
      </c>
      <c r="D95" s="157" t="s">
        <v>83</v>
      </c>
      <c r="E95" s="158">
        <v>3</v>
      </c>
      <c r="F95" s="158">
        <v>0</v>
      </c>
      <c r="G95" s="159">
        <f>E95*F95</f>
        <v>0</v>
      </c>
      <c r="O95" s="153">
        <v>2</v>
      </c>
      <c r="AA95" s="132">
        <v>12</v>
      </c>
      <c r="AB95" s="132">
        <v>0</v>
      </c>
      <c r="AC95" s="132">
        <v>8</v>
      </c>
      <c r="AZ95" s="132">
        <v>2</v>
      </c>
      <c r="BA95" s="132">
        <f>IF(AZ95=1,G95,0)</f>
        <v>0</v>
      </c>
      <c r="BB95" s="132">
        <f>IF(AZ95=2,G95,0)</f>
        <v>0</v>
      </c>
      <c r="BC95" s="132">
        <f>IF(AZ95=3,G95,0)</f>
        <v>0</v>
      </c>
      <c r="BD95" s="132">
        <f>IF(AZ95=4,G95,0)</f>
        <v>0</v>
      </c>
      <c r="BE95" s="132">
        <f>IF(AZ95=5,G95,0)</f>
        <v>0</v>
      </c>
      <c r="CA95" s="153">
        <v>12</v>
      </c>
      <c r="CB95" s="153">
        <v>0</v>
      </c>
      <c r="CZ95" s="132">
        <v>0</v>
      </c>
    </row>
    <row r="96" spans="1:104" x14ac:dyDescent="0.2">
      <c r="A96" s="160"/>
      <c r="B96" s="163"/>
      <c r="C96" s="209" t="s">
        <v>200</v>
      </c>
      <c r="D96" s="210"/>
      <c r="E96" s="164">
        <v>1</v>
      </c>
      <c r="F96" s="165"/>
      <c r="G96" s="166"/>
      <c r="M96" s="162" t="s">
        <v>200</v>
      </c>
      <c r="O96" s="153"/>
    </row>
    <row r="97" spans="1:104" x14ac:dyDescent="0.2">
      <c r="A97" s="160"/>
      <c r="B97" s="163"/>
      <c r="C97" s="209" t="s">
        <v>201</v>
      </c>
      <c r="D97" s="210"/>
      <c r="E97" s="164">
        <v>2</v>
      </c>
      <c r="F97" s="165"/>
      <c r="G97" s="166"/>
      <c r="M97" s="162" t="s">
        <v>201</v>
      </c>
      <c r="O97" s="153"/>
    </row>
    <row r="98" spans="1:104" ht="22.5" x14ac:dyDescent="0.2">
      <c r="A98" s="154">
        <v>41</v>
      </c>
      <c r="B98" s="155" t="s">
        <v>202</v>
      </c>
      <c r="C98" s="156" t="s">
        <v>203</v>
      </c>
      <c r="D98" s="157" t="s">
        <v>83</v>
      </c>
      <c r="E98" s="158">
        <v>2</v>
      </c>
      <c r="F98" s="158">
        <v>0</v>
      </c>
      <c r="G98" s="159">
        <f>E98*F98</f>
        <v>0</v>
      </c>
      <c r="O98" s="153">
        <v>2</v>
      </c>
      <c r="AA98" s="132">
        <v>12</v>
      </c>
      <c r="AB98" s="132">
        <v>0</v>
      </c>
      <c r="AC98" s="132">
        <v>9</v>
      </c>
      <c r="AZ98" s="132">
        <v>2</v>
      </c>
      <c r="BA98" s="132">
        <f>IF(AZ98=1,G98,0)</f>
        <v>0</v>
      </c>
      <c r="BB98" s="132">
        <f>IF(AZ98=2,G98,0)</f>
        <v>0</v>
      </c>
      <c r="BC98" s="132">
        <f>IF(AZ98=3,G98,0)</f>
        <v>0</v>
      </c>
      <c r="BD98" s="132">
        <f>IF(AZ98=4,G98,0)</f>
        <v>0</v>
      </c>
      <c r="BE98" s="132">
        <f>IF(AZ98=5,G98,0)</f>
        <v>0</v>
      </c>
      <c r="CA98" s="153">
        <v>12</v>
      </c>
      <c r="CB98" s="153">
        <v>0</v>
      </c>
      <c r="CZ98" s="132">
        <v>0</v>
      </c>
    </row>
    <row r="99" spans="1:104" x14ac:dyDescent="0.2">
      <c r="A99" s="160"/>
      <c r="B99" s="163"/>
      <c r="C99" s="209" t="s">
        <v>201</v>
      </c>
      <c r="D99" s="210"/>
      <c r="E99" s="164">
        <v>2</v>
      </c>
      <c r="F99" s="165"/>
      <c r="G99" s="166"/>
      <c r="M99" s="162" t="s">
        <v>201</v>
      </c>
      <c r="O99" s="153"/>
    </row>
    <row r="100" spans="1:104" ht="22.5" x14ac:dyDescent="0.2">
      <c r="A100" s="154">
        <v>42</v>
      </c>
      <c r="B100" s="155" t="s">
        <v>204</v>
      </c>
      <c r="C100" s="156" t="s">
        <v>205</v>
      </c>
      <c r="D100" s="157" t="s">
        <v>83</v>
      </c>
      <c r="E100" s="158">
        <v>3</v>
      </c>
      <c r="F100" s="158">
        <v>0</v>
      </c>
      <c r="G100" s="159">
        <f>E100*F100</f>
        <v>0</v>
      </c>
      <c r="O100" s="153">
        <v>2</v>
      </c>
      <c r="AA100" s="132">
        <v>12</v>
      </c>
      <c r="AB100" s="132">
        <v>0</v>
      </c>
      <c r="AC100" s="132">
        <v>10</v>
      </c>
      <c r="AZ100" s="132">
        <v>2</v>
      </c>
      <c r="BA100" s="132">
        <f>IF(AZ100=1,G100,0)</f>
        <v>0</v>
      </c>
      <c r="BB100" s="132">
        <f>IF(AZ100=2,G100,0)</f>
        <v>0</v>
      </c>
      <c r="BC100" s="132">
        <f>IF(AZ100=3,G100,0)</f>
        <v>0</v>
      </c>
      <c r="BD100" s="132">
        <f>IF(AZ100=4,G100,0)</f>
        <v>0</v>
      </c>
      <c r="BE100" s="132">
        <f>IF(AZ100=5,G100,0)</f>
        <v>0</v>
      </c>
      <c r="CA100" s="153">
        <v>12</v>
      </c>
      <c r="CB100" s="153">
        <v>0</v>
      </c>
      <c r="CZ100" s="132">
        <v>0</v>
      </c>
    </row>
    <row r="101" spans="1:104" x14ac:dyDescent="0.2">
      <c r="A101" s="160"/>
      <c r="B101" s="163"/>
      <c r="C101" s="209" t="s">
        <v>200</v>
      </c>
      <c r="D101" s="210"/>
      <c r="E101" s="164">
        <v>1</v>
      </c>
      <c r="F101" s="165"/>
      <c r="G101" s="166"/>
      <c r="M101" s="162" t="s">
        <v>200</v>
      </c>
      <c r="O101" s="153"/>
    </row>
    <row r="102" spans="1:104" x14ac:dyDescent="0.2">
      <c r="A102" s="160"/>
      <c r="B102" s="163"/>
      <c r="C102" s="209" t="s">
        <v>201</v>
      </c>
      <c r="D102" s="210"/>
      <c r="E102" s="164">
        <v>2</v>
      </c>
      <c r="F102" s="165"/>
      <c r="G102" s="166"/>
      <c r="M102" s="162" t="s">
        <v>201</v>
      </c>
      <c r="O102" s="153"/>
    </row>
    <row r="103" spans="1:104" x14ac:dyDescent="0.2">
      <c r="A103" s="154">
        <v>43</v>
      </c>
      <c r="B103" s="155" t="s">
        <v>206</v>
      </c>
      <c r="C103" s="156" t="s">
        <v>207</v>
      </c>
      <c r="D103" s="157" t="s">
        <v>83</v>
      </c>
      <c r="E103" s="158">
        <v>7</v>
      </c>
      <c r="F103" s="158">
        <v>0</v>
      </c>
      <c r="G103" s="159">
        <f>E103*F103</f>
        <v>0</v>
      </c>
      <c r="O103" s="153">
        <v>2</v>
      </c>
      <c r="AA103" s="132">
        <v>12</v>
      </c>
      <c r="AB103" s="132">
        <v>0</v>
      </c>
      <c r="AC103" s="132">
        <v>11</v>
      </c>
      <c r="AZ103" s="132">
        <v>2</v>
      </c>
      <c r="BA103" s="132">
        <f>IF(AZ103=1,G103,0)</f>
        <v>0</v>
      </c>
      <c r="BB103" s="132">
        <f>IF(AZ103=2,G103,0)</f>
        <v>0</v>
      </c>
      <c r="BC103" s="132">
        <f>IF(AZ103=3,G103,0)</f>
        <v>0</v>
      </c>
      <c r="BD103" s="132">
        <f>IF(AZ103=4,G103,0)</f>
        <v>0</v>
      </c>
      <c r="BE103" s="132">
        <f>IF(AZ103=5,G103,0)</f>
        <v>0</v>
      </c>
      <c r="CA103" s="153">
        <v>12</v>
      </c>
      <c r="CB103" s="153">
        <v>0</v>
      </c>
      <c r="CZ103" s="132">
        <v>0</v>
      </c>
    </row>
    <row r="104" spans="1:104" x14ac:dyDescent="0.2">
      <c r="A104" s="160"/>
      <c r="B104" s="163"/>
      <c r="C104" s="209" t="s">
        <v>208</v>
      </c>
      <c r="D104" s="210"/>
      <c r="E104" s="164">
        <v>1</v>
      </c>
      <c r="F104" s="165"/>
      <c r="G104" s="166"/>
      <c r="M104" s="162" t="s">
        <v>208</v>
      </c>
      <c r="O104" s="153"/>
    </row>
    <row r="105" spans="1:104" x14ac:dyDescent="0.2">
      <c r="A105" s="160"/>
      <c r="B105" s="163"/>
      <c r="C105" s="209" t="s">
        <v>139</v>
      </c>
      <c r="D105" s="210"/>
      <c r="E105" s="164">
        <v>2</v>
      </c>
      <c r="F105" s="165"/>
      <c r="G105" s="166"/>
      <c r="M105" s="162" t="s">
        <v>139</v>
      </c>
      <c r="O105" s="153"/>
    </row>
    <row r="106" spans="1:104" x14ac:dyDescent="0.2">
      <c r="A106" s="160"/>
      <c r="B106" s="163"/>
      <c r="C106" s="209" t="s">
        <v>209</v>
      </c>
      <c r="D106" s="210"/>
      <c r="E106" s="164">
        <v>3</v>
      </c>
      <c r="F106" s="165"/>
      <c r="G106" s="166"/>
      <c r="M106" s="162" t="s">
        <v>209</v>
      </c>
      <c r="O106" s="153"/>
    </row>
    <row r="107" spans="1:104" x14ac:dyDescent="0.2">
      <c r="A107" s="160"/>
      <c r="B107" s="163"/>
      <c r="C107" s="209" t="s">
        <v>158</v>
      </c>
      <c r="D107" s="210"/>
      <c r="E107" s="164">
        <v>1</v>
      </c>
      <c r="F107" s="165"/>
      <c r="G107" s="166"/>
      <c r="M107" s="162" t="s">
        <v>158</v>
      </c>
      <c r="O107" s="153"/>
    </row>
    <row r="108" spans="1:104" x14ac:dyDescent="0.2">
      <c r="A108" s="154">
        <v>44</v>
      </c>
      <c r="B108" s="155" t="s">
        <v>210</v>
      </c>
      <c r="C108" s="156" t="s">
        <v>211</v>
      </c>
      <c r="D108" s="157" t="s">
        <v>83</v>
      </c>
      <c r="E108" s="158">
        <v>14</v>
      </c>
      <c r="F108" s="158">
        <v>0</v>
      </c>
      <c r="G108" s="159">
        <f>E108*F108</f>
        <v>0</v>
      </c>
      <c r="O108" s="153">
        <v>2</v>
      </c>
      <c r="AA108" s="132">
        <v>12</v>
      </c>
      <c r="AB108" s="132">
        <v>0</v>
      </c>
      <c r="AC108" s="132">
        <v>12</v>
      </c>
      <c r="AZ108" s="132">
        <v>2</v>
      </c>
      <c r="BA108" s="132">
        <f>IF(AZ108=1,G108,0)</f>
        <v>0</v>
      </c>
      <c r="BB108" s="132">
        <f>IF(AZ108=2,G108,0)</f>
        <v>0</v>
      </c>
      <c r="BC108" s="132">
        <f>IF(AZ108=3,G108,0)</f>
        <v>0</v>
      </c>
      <c r="BD108" s="132">
        <f>IF(AZ108=4,G108,0)</f>
        <v>0</v>
      </c>
      <c r="BE108" s="132">
        <f>IF(AZ108=5,G108,0)</f>
        <v>0</v>
      </c>
      <c r="CA108" s="153">
        <v>12</v>
      </c>
      <c r="CB108" s="153">
        <v>0</v>
      </c>
      <c r="CZ108" s="132">
        <v>0</v>
      </c>
    </row>
    <row r="109" spans="1:104" x14ac:dyDescent="0.2">
      <c r="A109" s="160"/>
      <c r="B109" s="163"/>
      <c r="C109" s="209" t="s">
        <v>94</v>
      </c>
      <c r="D109" s="210"/>
      <c r="E109" s="164">
        <v>1</v>
      </c>
      <c r="F109" s="165"/>
      <c r="G109" s="166"/>
      <c r="M109" s="162" t="s">
        <v>94</v>
      </c>
      <c r="O109" s="153"/>
    </row>
    <row r="110" spans="1:104" x14ac:dyDescent="0.2">
      <c r="A110" s="160"/>
      <c r="B110" s="163"/>
      <c r="C110" s="209" t="s">
        <v>212</v>
      </c>
      <c r="D110" s="210"/>
      <c r="E110" s="164">
        <v>3</v>
      </c>
      <c r="F110" s="165"/>
      <c r="G110" s="166"/>
      <c r="M110" s="162" t="s">
        <v>212</v>
      </c>
      <c r="O110" s="153"/>
    </row>
    <row r="111" spans="1:104" x14ac:dyDescent="0.2">
      <c r="A111" s="160"/>
      <c r="B111" s="163"/>
      <c r="C111" s="209" t="s">
        <v>213</v>
      </c>
      <c r="D111" s="210"/>
      <c r="E111" s="164">
        <v>3</v>
      </c>
      <c r="F111" s="165"/>
      <c r="G111" s="166"/>
      <c r="M111" s="162" t="s">
        <v>213</v>
      </c>
      <c r="O111" s="153"/>
    </row>
    <row r="112" spans="1:104" x14ac:dyDescent="0.2">
      <c r="A112" s="160"/>
      <c r="B112" s="163"/>
      <c r="C112" s="209" t="s">
        <v>209</v>
      </c>
      <c r="D112" s="210"/>
      <c r="E112" s="164">
        <v>3</v>
      </c>
      <c r="F112" s="165"/>
      <c r="G112" s="166"/>
      <c r="M112" s="162" t="s">
        <v>209</v>
      </c>
      <c r="O112" s="153"/>
    </row>
    <row r="113" spans="1:104" x14ac:dyDescent="0.2">
      <c r="A113" s="160"/>
      <c r="B113" s="163"/>
      <c r="C113" s="209" t="s">
        <v>214</v>
      </c>
      <c r="D113" s="210"/>
      <c r="E113" s="164">
        <v>4</v>
      </c>
      <c r="F113" s="165"/>
      <c r="G113" s="166"/>
      <c r="M113" s="162" t="s">
        <v>214</v>
      </c>
      <c r="O113" s="153"/>
    </row>
    <row r="114" spans="1:104" x14ac:dyDescent="0.2">
      <c r="A114" s="154">
        <v>45</v>
      </c>
      <c r="B114" s="155" t="s">
        <v>215</v>
      </c>
      <c r="C114" s="156" t="s">
        <v>216</v>
      </c>
      <c r="D114" s="157" t="s">
        <v>83</v>
      </c>
      <c r="E114" s="158">
        <v>7</v>
      </c>
      <c r="F114" s="158">
        <v>0</v>
      </c>
      <c r="G114" s="159">
        <f>E114*F114</f>
        <v>0</v>
      </c>
      <c r="O114" s="153">
        <v>2</v>
      </c>
      <c r="AA114" s="132">
        <v>12</v>
      </c>
      <c r="AB114" s="132">
        <v>0</v>
      </c>
      <c r="AC114" s="132">
        <v>13</v>
      </c>
      <c r="AZ114" s="132">
        <v>2</v>
      </c>
      <c r="BA114" s="132">
        <f>IF(AZ114=1,G114,0)</f>
        <v>0</v>
      </c>
      <c r="BB114" s="132">
        <f>IF(AZ114=2,G114,0)</f>
        <v>0</v>
      </c>
      <c r="BC114" s="132">
        <f>IF(AZ114=3,G114,0)</f>
        <v>0</v>
      </c>
      <c r="BD114" s="132">
        <f>IF(AZ114=4,G114,0)</f>
        <v>0</v>
      </c>
      <c r="BE114" s="132">
        <f>IF(AZ114=5,G114,0)</f>
        <v>0</v>
      </c>
      <c r="CA114" s="153">
        <v>12</v>
      </c>
      <c r="CB114" s="153">
        <v>0</v>
      </c>
      <c r="CZ114" s="132">
        <v>0</v>
      </c>
    </row>
    <row r="115" spans="1:104" x14ac:dyDescent="0.2">
      <c r="A115" s="160"/>
      <c r="B115" s="163"/>
      <c r="C115" s="209" t="s">
        <v>157</v>
      </c>
      <c r="D115" s="210"/>
      <c r="E115" s="164">
        <v>6</v>
      </c>
      <c r="F115" s="165"/>
      <c r="G115" s="166"/>
      <c r="M115" s="162" t="s">
        <v>157</v>
      </c>
      <c r="O115" s="153"/>
    </row>
    <row r="116" spans="1:104" x14ac:dyDescent="0.2">
      <c r="A116" s="160"/>
      <c r="B116" s="163"/>
      <c r="C116" s="209" t="s">
        <v>158</v>
      </c>
      <c r="D116" s="210"/>
      <c r="E116" s="164">
        <v>1</v>
      </c>
      <c r="F116" s="165"/>
      <c r="G116" s="166"/>
      <c r="M116" s="162" t="s">
        <v>158</v>
      </c>
      <c r="O116" s="153"/>
    </row>
    <row r="117" spans="1:104" x14ac:dyDescent="0.2">
      <c r="A117" s="154">
        <v>46</v>
      </c>
      <c r="B117" s="155" t="s">
        <v>217</v>
      </c>
      <c r="C117" s="156" t="s">
        <v>218</v>
      </c>
      <c r="D117" s="157" t="s">
        <v>83</v>
      </c>
      <c r="E117" s="158">
        <v>2</v>
      </c>
      <c r="F117" s="158">
        <v>0</v>
      </c>
      <c r="G117" s="159">
        <f>E117*F117</f>
        <v>0</v>
      </c>
      <c r="O117" s="153">
        <v>2</v>
      </c>
      <c r="AA117" s="132">
        <v>12</v>
      </c>
      <c r="AB117" s="132">
        <v>0</v>
      </c>
      <c r="AC117" s="132">
        <v>14</v>
      </c>
      <c r="AZ117" s="132">
        <v>2</v>
      </c>
      <c r="BA117" s="132">
        <f>IF(AZ117=1,G117,0)</f>
        <v>0</v>
      </c>
      <c r="BB117" s="132">
        <f>IF(AZ117=2,G117,0)</f>
        <v>0</v>
      </c>
      <c r="BC117" s="132">
        <f>IF(AZ117=3,G117,0)</f>
        <v>0</v>
      </c>
      <c r="BD117" s="132">
        <f>IF(AZ117=4,G117,0)</f>
        <v>0</v>
      </c>
      <c r="BE117" s="132">
        <f>IF(AZ117=5,G117,0)</f>
        <v>0</v>
      </c>
      <c r="CA117" s="153">
        <v>12</v>
      </c>
      <c r="CB117" s="153">
        <v>0</v>
      </c>
      <c r="CZ117" s="132">
        <v>0</v>
      </c>
    </row>
    <row r="118" spans="1:104" x14ac:dyDescent="0.2">
      <c r="A118" s="160"/>
      <c r="B118" s="163"/>
      <c r="C118" s="209" t="s">
        <v>87</v>
      </c>
      <c r="D118" s="210"/>
      <c r="E118" s="164">
        <v>2</v>
      </c>
      <c r="F118" s="165"/>
      <c r="G118" s="166"/>
      <c r="M118" s="162" t="s">
        <v>87</v>
      </c>
      <c r="O118" s="153"/>
    </row>
    <row r="119" spans="1:104" x14ac:dyDescent="0.2">
      <c r="A119" s="154">
        <v>47</v>
      </c>
      <c r="B119" s="155" t="s">
        <v>219</v>
      </c>
      <c r="C119" s="156" t="s">
        <v>220</v>
      </c>
      <c r="D119" s="157" t="s">
        <v>83</v>
      </c>
      <c r="E119" s="158">
        <v>2</v>
      </c>
      <c r="F119" s="158">
        <v>0</v>
      </c>
      <c r="G119" s="159">
        <f>E119*F119</f>
        <v>0</v>
      </c>
      <c r="O119" s="153">
        <v>2</v>
      </c>
      <c r="AA119" s="132">
        <v>12</v>
      </c>
      <c r="AB119" s="132">
        <v>0</v>
      </c>
      <c r="AC119" s="132">
        <v>15</v>
      </c>
      <c r="AZ119" s="132">
        <v>2</v>
      </c>
      <c r="BA119" s="132">
        <f>IF(AZ119=1,G119,0)</f>
        <v>0</v>
      </c>
      <c r="BB119" s="132">
        <f>IF(AZ119=2,G119,0)</f>
        <v>0</v>
      </c>
      <c r="BC119" s="132">
        <f>IF(AZ119=3,G119,0)</f>
        <v>0</v>
      </c>
      <c r="BD119" s="132">
        <f>IF(AZ119=4,G119,0)</f>
        <v>0</v>
      </c>
      <c r="BE119" s="132">
        <f>IF(AZ119=5,G119,0)</f>
        <v>0</v>
      </c>
      <c r="CA119" s="153">
        <v>12</v>
      </c>
      <c r="CB119" s="153">
        <v>0</v>
      </c>
      <c r="CZ119" s="132">
        <v>0</v>
      </c>
    </row>
    <row r="120" spans="1:104" x14ac:dyDescent="0.2">
      <c r="A120" s="160"/>
      <c r="B120" s="163"/>
      <c r="C120" s="209" t="s">
        <v>87</v>
      </c>
      <c r="D120" s="210"/>
      <c r="E120" s="164">
        <v>2</v>
      </c>
      <c r="F120" s="165"/>
      <c r="G120" s="166"/>
      <c r="M120" s="162" t="s">
        <v>87</v>
      </c>
      <c r="O120" s="153"/>
    </row>
    <row r="121" spans="1:104" x14ac:dyDescent="0.2">
      <c r="A121" s="154">
        <v>48</v>
      </c>
      <c r="B121" s="155" t="s">
        <v>221</v>
      </c>
      <c r="C121" s="156" t="s">
        <v>222</v>
      </c>
      <c r="D121" s="157" t="s">
        <v>83</v>
      </c>
      <c r="E121" s="158">
        <v>2</v>
      </c>
      <c r="F121" s="158">
        <v>0</v>
      </c>
      <c r="G121" s="159">
        <f>E121*F121</f>
        <v>0</v>
      </c>
      <c r="O121" s="153">
        <v>2</v>
      </c>
      <c r="AA121" s="132">
        <v>12</v>
      </c>
      <c r="AB121" s="132">
        <v>0</v>
      </c>
      <c r="AC121" s="132">
        <v>16</v>
      </c>
      <c r="AZ121" s="132">
        <v>2</v>
      </c>
      <c r="BA121" s="132">
        <f>IF(AZ121=1,G121,0)</f>
        <v>0</v>
      </c>
      <c r="BB121" s="132">
        <f>IF(AZ121=2,G121,0)</f>
        <v>0</v>
      </c>
      <c r="BC121" s="132">
        <f>IF(AZ121=3,G121,0)</f>
        <v>0</v>
      </c>
      <c r="BD121" s="132">
        <f>IF(AZ121=4,G121,0)</f>
        <v>0</v>
      </c>
      <c r="BE121" s="132">
        <f>IF(AZ121=5,G121,0)</f>
        <v>0</v>
      </c>
      <c r="CA121" s="153">
        <v>12</v>
      </c>
      <c r="CB121" s="153">
        <v>0</v>
      </c>
      <c r="CZ121" s="132">
        <v>0</v>
      </c>
    </row>
    <row r="122" spans="1:104" x14ac:dyDescent="0.2">
      <c r="A122" s="160"/>
      <c r="B122" s="163"/>
      <c r="C122" s="209" t="s">
        <v>87</v>
      </c>
      <c r="D122" s="210"/>
      <c r="E122" s="164">
        <v>2</v>
      </c>
      <c r="F122" s="165"/>
      <c r="G122" s="166"/>
      <c r="M122" s="162" t="s">
        <v>87</v>
      </c>
      <c r="O122" s="153"/>
    </row>
    <row r="123" spans="1:104" x14ac:dyDescent="0.2">
      <c r="A123" s="154">
        <v>49</v>
      </c>
      <c r="B123" s="155" t="s">
        <v>223</v>
      </c>
      <c r="C123" s="156" t="s">
        <v>224</v>
      </c>
      <c r="D123" s="157" t="s">
        <v>83</v>
      </c>
      <c r="E123" s="158">
        <v>1</v>
      </c>
      <c r="F123" s="158">
        <v>0</v>
      </c>
      <c r="G123" s="159">
        <f>E123*F123</f>
        <v>0</v>
      </c>
      <c r="O123" s="153">
        <v>2</v>
      </c>
      <c r="AA123" s="132">
        <v>12</v>
      </c>
      <c r="AB123" s="132">
        <v>0</v>
      </c>
      <c r="AC123" s="132">
        <v>17</v>
      </c>
      <c r="AZ123" s="132">
        <v>2</v>
      </c>
      <c r="BA123" s="132">
        <f>IF(AZ123=1,G123,0)</f>
        <v>0</v>
      </c>
      <c r="BB123" s="132">
        <f>IF(AZ123=2,G123,0)</f>
        <v>0</v>
      </c>
      <c r="BC123" s="132">
        <f>IF(AZ123=3,G123,0)</f>
        <v>0</v>
      </c>
      <c r="BD123" s="132">
        <f>IF(AZ123=4,G123,0)</f>
        <v>0</v>
      </c>
      <c r="BE123" s="132">
        <f>IF(AZ123=5,G123,0)</f>
        <v>0</v>
      </c>
      <c r="CA123" s="153">
        <v>12</v>
      </c>
      <c r="CB123" s="153">
        <v>0</v>
      </c>
      <c r="CZ123" s="132">
        <v>0</v>
      </c>
    </row>
    <row r="124" spans="1:104" x14ac:dyDescent="0.2">
      <c r="A124" s="160"/>
      <c r="B124" s="163"/>
      <c r="C124" s="209" t="s">
        <v>94</v>
      </c>
      <c r="D124" s="210"/>
      <c r="E124" s="164">
        <v>1</v>
      </c>
      <c r="F124" s="165"/>
      <c r="G124" s="166"/>
      <c r="M124" s="162" t="s">
        <v>94</v>
      </c>
      <c r="O124" s="153"/>
    </row>
    <row r="125" spans="1:104" x14ac:dyDescent="0.2">
      <c r="A125" s="154">
        <v>50</v>
      </c>
      <c r="B125" s="155" t="s">
        <v>225</v>
      </c>
      <c r="C125" s="156" t="s">
        <v>226</v>
      </c>
      <c r="D125" s="157" t="s">
        <v>83</v>
      </c>
      <c r="E125" s="158">
        <v>1</v>
      </c>
      <c r="F125" s="158">
        <v>0</v>
      </c>
      <c r="G125" s="159">
        <f>E125*F125</f>
        <v>0</v>
      </c>
      <c r="O125" s="153">
        <v>2</v>
      </c>
      <c r="AA125" s="132">
        <v>12</v>
      </c>
      <c r="AB125" s="132">
        <v>0</v>
      </c>
      <c r="AC125" s="132">
        <v>18</v>
      </c>
      <c r="AZ125" s="132">
        <v>2</v>
      </c>
      <c r="BA125" s="132">
        <f>IF(AZ125=1,G125,0)</f>
        <v>0</v>
      </c>
      <c r="BB125" s="132">
        <f>IF(AZ125=2,G125,0)</f>
        <v>0</v>
      </c>
      <c r="BC125" s="132">
        <f>IF(AZ125=3,G125,0)</f>
        <v>0</v>
      </c>
      <c r="BD125" s="132">
        <f>IF(AZ125=4,G125,0)</f>
        <v>0</v>
      </c>
      <c r="BE125" s="132">
        <f>IF(AZ125=5,G125,0)</f>
        <v>0</v>
      </c>
      <c r="CA125" s="153">
        <v>12</v>
      </c>
      <c r="CB125" s="153">
        <v>0</v>
      </c>
      <c r="CZ125" s="132">
        <v>0</v>
      </c>
    </row>
    <row r="126" spans="1:104" x14ac:dyDescent="0.2">
      <c r="A126" s="160"/>
      <c r="B126" s="163"/>
      <c r="C126" s="209" t="s">
        <v>94</v>
      </c>
      <c r="D126" s="210"/>
      <c r="E126" s="164">
        <v>1</v>
      </c>
      <c r="F126" s="165"/>
      <c r="G126" s="166"/>
      <c r="M126" s="162" t="s">
        <v>94</v>
      </c>
      <c r="O126" s="153"/>
    </row>
    <row r="127" spans="1:104" ht="12.75" customHeight="1" x14ac:dyDescent="0.2">
      <c r="A127" s="154">
        <v>51</v>
      </c>
      <c r="B127" s="155" t="s">
        <v>227</v>
      </c>
      <c r="C127" s="156" t="s">
        <v>228</v>
      </c>
      <c r="D127" s="157" t="s">
        <v>83</v>
      </c>
      <c r="E127" s="158">
        <v>6</v>
      </c>
      <c r="F127" s="158">
        <v>0</v>
      </c>
      <c r="G127" s="159">
        <f>E127*F127</f>
        <v>0</v>
      </c>
      <c r="O127" s="153">
        <v>2</v>
      </c>
      <c r="AA127" s="132">
        <v>12</v>
      </c>
      <c r="AB127" s="132">
        <v>0</v>
      </c>
      <c r="AC127" s="132">
        <v>19</v>
      </c>
      <c r="AZ127" s="132">
        <v>2</v>
      </c>
      <c r="BA127" s="132">
        <f>IF(AZ127=1,G127,0)</f>
        <v>0</v>
      </c>
      <c r="BB127" s="132">
        <f>IF(AZ127=2,G127,0)</f>
        <v>0</v>
      </c>
      <c r="BC127" s="132">
        <f>IF(AZ127=3,G127,0)</f>
        <v>0</v>
      </c>
      <c r="BD127" s="132">
        <f>IF(AZ127=4,G127,0)</f>
        <v>0</v>
      </c>
      <c r="BE127" s="132">
        <f>IF(AZ127=5,G127,0)</f>
        <v>0</v>
      </c>
      <c r="CA127" s="153">
        <v>12</v>
      </c>
      <c r="CB127" s="153">
        <v>0</v>
      </c>
      <c r="CZ127" s="132">
        <v>0</v>
      </c>
    </row>
    <row r="128" spans="1:104" x14ac:dyDescent="0.2">
      <c r="A128" s="160"/>
      <c r="B128" s="163"/>
      <c r="C128" s="209" t="s">
        <v>229</v>
      </c>
      <c r="D128" s="210"/>
      <c r="E128" s="164">
        <v>4</v>
      </c>
      <c r="F128" s="165"/>
      <c r="G128" s="166"/>
      <c r="M128" s="162" t="s">
        <v>229</v>
      </c>
      <c r="O128" s="153"/>
    </row>
    <row r="129" spans="1:104" x14ac:dyDescent="0.2">
      <c r="A129" s="160"/>
      <c r="B129" s="163"/>
      <c r="C129" s="209" t="s">
        <v>84</v>
      </c>
      <c r="D129" s="210"/>
      <c r="E129" s="164">
        <v>2</v>
      </c>
      <c r="F129" s="165"/>
      <c r="G129" s="166"/>
      <c r="M129" s="162" t="s">
        <v>84</v>
      </c>
      <c r="O129" s="153"/>
    </row>
    <row r="130" spans="1:104" x14ac:dyDescent="0.2">
      <c r="A130" s="154">
        <v>52</v>
      </c>
      <c r="B130" s="155" t="s">
        <v>230</v>
      </c>
      <c r="C130" s="156" t="s">
        <v>231</v>
      </c>
      <c r="D130" s="157" t="s">
        <v>83</v>
      </c>
      <c r="E130" s="158">
        <v>1</v>
      </c>
      <c r="F130" s="158">
        <v>0</v>
      </c>
      <c r="G130" s="159">
        <f>E130*F130</f>
        <v>0</v>
      </c>
      <c r="O130" s="153">
        <v>2</v>
      </c>
      <c r="AA130" s="132">
        <v>12</v>
      </c>
      <c r="AB130" s="132">
        <v>0</v>
      </c>
      <c r="AC130" s="132">
        <v>95</v>
      </c>
      <c r="AZ130" s="132">
        <v>2</v>
      </c>
      <c r="BA130" s="132">
        <f>IF(AZ130=1,G130,0)</f>
        <v>0</v>
      </c>
      <c r="BB130" s="132">
        <f>IF(AZ130=2,G130,0)</f>
        <v>0</v>
      </c>
      <c r="BC130" s="132">
        <f>IF(AZ130=3,G130,0)</f>
        <v>0</v>
      </c>
      <c r="BD130" s="132">
        <f>IF(AZ130=4,G130,0)</f>
        <v>0</v>
      </c>
      <c r="BE130" s="132">
        <f>IF(AZ130=5,G130,0)</f>
        <v>0</v>
      </c>
      <c r="CA130" s="153">
        <v>12</v>
      </c>
      <c r="CB130" s="153">
        <v>0</v>
      </c>
      <c r="CZ130" s="132">
        <v>0</v>
      </c>
    </row>
    <row r="131" spans="1:104" x14ac:dyDescent="0.2">
      <c r="A131" s="160"/>
      <c r="B131" s="163"/>
      <c r="C131" s="209" t="s">
        <v>94</v>
      </c>
      <c r="D131" s="210"/>
      <c r="E131" s="164">
        <v>1</v>
      </c>
      <c r="F131" s="165"/>
      <c r="G131" s="166"/>
      <c r="M131" s="162" t="s">
        <v>94</v>
      </c>
      <c r="O131" s="153"/>
    </row>
    <row r="132" spans="1:104" x14ac:dyDescent="0.2">
      <c r="A132" s="154">
        <v>53</v>
      </c>
      <c r="B132" s="155" t="s">
        <v>232</v>
      </c>
      <c r="C132" s="156" t="s">
        <v>233</v>
      </c>
      <c r="D132" s="157" t="s">
        <v>83</v>
      </c>
      <c r="E132" s="158">
        <v>2</v>
      </c>
      <c r="F132" s="158">
        <v>0</v>
      </c>
      <c r="G132" s="159">
        <f>E132*F132</f>
        <v>0</v>
      </c>
      <c r="O132" s="153">
        <v>2</v>
      </c>
      <c r="AA132" s="132">
        <v>12</v>
      </c>
      <c r="AB132" s="132">
        <v>0</v>
      </c>
      <c r="AC132" s="132">
        <v>20</v>
      </c>
      <c r="AZ132" s="132">
        <v>2</v>
      </c>
      <c r="BA132" s="132">
        <f>IF(AZ132=1,G132,0)</f>
        <v>0</v>
      </c>
      <c r="BB132" s="132">
        <f>IF(AZ132=2,G132,0)</f>
        <v>0</v>
      </c>
      <c r="BC132" s="132">
        <f>IF(AZ132=3,G132,0)</f>
        <v>0</v>
      </c>
      <c r="BD132" s="132">
        <f>IF(AZ132=4,G132,0)</f>
        <v>0</v>
      </c>
      <c r="BE132" s="132">
        <f>IF(AZ132=5,G132,0)</f>
        <v>0</v>
      </c>
      <c r="CA132" s="153">
        <v>12</v>
      </c>
      <c r="CB132" s="153">
        <v>0</v>
      </c>
      <c r="CZ132" s="132">
        <v>0</v>
      </c>
    </row>
    <row r="133" spans="1:104" x14ac:dyDescent="0.2">
      <c r="A133" s="160"/>
      <c r="B133" s="163"/>
      <c r="C133" s="209" t="s">
        <v>87</v>
      </c>
      <c r="D133" s="210"/>
      <c r="E133" s="164">
        <v>2</v>
      </c>
      <c r="F133" s="165"/>
      <c r="G133" s="166"/>
      <c r="M133" s="162" t="s">
        <v>87</v>
      </c>
      <c r="O133" s="153"/>
    </row>
    <row r="134" spans="1:104" x14ac:dyDescent="0.2">
      <c r="A134" s="154">
        <v>54</v>
      </c>
      <c r="B134" s="155" t="s">
        <v>234</v>
      </c>
      <c r="C134" s="156" t="s">
        <v>235</v>
      </c>
      <c r="D134" s="157" t="s">
        <v>83</v>
      </c>
      <c r="E134" s="158">
        <v>1</v>
      </c>
      <c r="F134" s="158">
        <v>0</v>
      </c>
      <c r="G134" s="159">
        <f>E134*F134</f>
        <v>0</v>
      </c>
      <c r="O134" s="153">
        <v>2</v>
      </c>
      <c r="AA134" s="132">
        <v>12</v>
      </c>
      <c r="AB134" s="132">
        <v>0</v>
      </c>
      <c r="AC134" s="132">
        <v>21</v>
      </c>
      <c r="AZ134" s="132">
        <v>2</v>
      </c>
      <c r="BA134" s="132">
        <f>IF(AZ134=1,G134,0)</f>
        <v>0</v>
      </c>
      <c r="BB134" s="132">
        <f>IF(AZ134=2,G134,0)</f>
        <v>0</v>
      </c>
      <c r="BC134" s="132">
        <f>IF(AZ134=3,G134,0)</f>
        <v>0</v>
      </c>
      <c r="BD134" s="132">
        <f>IF(AZ134=4,G134,0)</f>
        <v>0</v>
      </c>
      <c r="BE134" s="132">
        <f>IF(AZ134=5,G134,0)</f>
        <v>0</v>
      </c>
      <c r="CA134" s="153">
        <v>12</v>
      </c>
      <c r="CB134" s="153">
        <v>0</v>
      </c>
      <c r="CZ134" s="132">
        <v>0</v>
      </c>
    </row>
    <row r="135" spans="1:104" x14ac:dyDescent="0.2">
      <c r="A135" s="160"/>
      <c r="B135" s="163"/>
      <c r="C135" s="209" t="s">
        <v>236</v>
      </c>
      <c r="D135" s="210"/>
      <c r="E135" s="164">
        <v>1</v>
      </c>
      <c r="F135" s="165"/>
      <c r="G135" s="166"/>
      <c r="M135" s="162" t="s">
        <v>236</v>
      </c>
      <c r="O135" s="153"/>
    </row>
    <row r="136" spans="1:104" x14ac:dyDescent="0.2">
      <c r="A136" s="154">
        <v>55</v>
      </c>
      <c r="B136" s="155" t="s">
        <v>237</v>
      </c>
      <c r="C136" s="156" t="s">
        <v>238</v>
      </c>
      <c r="D136" s="157" t="s">
        <v>83</v>
      </c>
      <c r="E136" s="158">
        <v>1</v>
      </c>
      <c r="F136" s="158">
        <v>0</v>
      </c>
      <c r="G136" s="159">
        <f>E136*F136</f>
        <v>0</v>
      </c>
      <c r="O136" s="153">
        <v>2</v>
      </c>
      <c r="AA136" s="132">
        <v>12</v>
      </c>
      <c r="AB136" s="132">
        <v>0</v>
      </c>
      <c r="AC136" s="132">
        <v>22</v>
      </c>
      <c r="AZ136" s="132">
        <v>2</v>
      </c>
      <c r="BA136" s="132">
        <f>IF(AZ136=1,G136,0)</f>
        <v>0</v>
      </c>
      <c r="BB136" s="132">
        <f>IF(AZ136=2,G136,0)</f>
        <v>0</v>
      </c>
      <c r="BC136" s="132">
        <f>IF(AZ136=3,G136,0)</f>
        <v>0</v>
      </c>
      <c r="BD136" s="132">
        <f>IF(AZ136=4,G136,0)</f>
        <v>0</v>
      </c>
      <c r="BE136" s="132">
        <f>IF(AZ136=5,G136,0)</f>
        <v>0</v>
      </c>
      <c r="CA136" s="153">
        <v>12</v>
      </c>
      <c r="CB136" s="153">
        <v>0</v>
      </c>
      <c r="CZ136" s="132">
        <v>0</v>
      </c>
    </row>
    <row r="137" spans="1:104" x14ac:dyDescent="0.2">
      <c r="A137" s="160"/>
      <c r="B137" s="163"/>
      <c r="C137" s="209" t="s">
        <v>94</v>
      </c>
      <c r="D137" s="210"/>
      <c r="E137" s="164">
        <v>1</v>
      </c>
      <c r="F137" s="165"/>
      <c r="G137" s="166"/>
      <c r="M137" s="162" t="s">
        <v>94</v>
      </c>
      <c r="O137" s="153"/>
    </row>
    <row r="138" spans="1:104" x14ac:dyDescent="0.2">
      <c r="A138" s="154">
        <v>56</v>
      </c>
      <c r="B138" s="155" t="s">
        <v>239</v>
      </c>
      <c r="C138" s="156" t="s">
        <v>240</v>
      </c>
      <c r="D138" s="157" t="s">
        <v>83</v>
      </c>
      <c r="E138" s="158">
        <v>1</v>
      </c>
      <c r="F138" s="158">
        <v>0</v>
      </c>
      <c r="G138" s="159">
        <f>E138*F138</f>
        <v>0</v>
      </c>
      <c r="O138" s="153">
        <v>2</v>
      </c>
      <c r="AA138" s="132">
        <v>12</v>
      </c>
      <c r="AB138" s="132">
        <v>0</v>
      </c>
      <c r="AC138" s="132">
        <v>23</v>
      </c>
      <c r="AZ138" s="132">
        <v>2</v>
      </c>
      <c r="BA138" s="132">
        <f>IF(AZ138=1,G138,0)</f>
        <v>0</v>
      </c>
      <c r="BB138" s="132">
        <f>IF(AZ138=2,G138,0)</f>
        <v>0</v>
      </c>
      <c r="BC138" s="132">
        <f>IF(AZ138=3,G138,0)</f>
        <v>0</v>
      </c>
      <c r="BD138" s="132">
        <f>IF(AZ138=4,G138,0)</f>
        <v>0</v>
      </c>
      <c r="BE138" s="132">
        <f>IF(AZ138=5,G138,0)</f>
        <v>0</v>
      </c>
      <c r="CA138" s="153">
        <v>12</v>
      </c>
      <c r="CB138" s="153">
        <v>0</v>
      </c>
      <c r="CZ138" s="132">
        <v>0</v>
      </c>
    </row>
    <row r="139" spans="1:104" x14ac:dyDescent="0.2">
      <c r="A139" s="160"/>
      <c r="B139" s="163"/>
      <c r="C139" s="209" t="s">
        <v>94</v>
      </c>
      <c r="D139" s="210"/>
      <c r="E139" s="164">
        <v>1</v>
      </c>
      <c r="F139" s="165"/>
      <c r="G139" s="166"/>
      <c r="M139" s="162" t="s">
        <v>94</v>
      </c>
      <c r="O139" s="153"/>
    </row>
    <row r="140" spans="1:104" ht="22.5" x14ac:dyDescent="0.2">
      <c r="A140" s="154">
        <v>57</v>
      </c>
      <c r="B140" s="155" t="s">
        <v>241</v>
      </c>
      <c r="C140" s="156" t="s">
        <v>242</v>
      </c>
      <c r="D140" s="157" t="s">
        <v>83</v>
      </c>
      <c r="E140" s="158">
        <v>1</v>
      </c>
      <c r="F140" s="158">
        <v>0</v>
      </c>
      <c r="G140" s="159">
        <f>E140*F140</f>
        <v>0</v>
      </c>
      <c r="O140" s="153">
        <v>2</v>
      </c>
      <c r="AA140" s="132">
        <v>12</v>
      </c>
      <c r="AB140" s="132">
        <v>0</v>
      </c>
      <c r="AC140" s="132">
        <v>24</v>
      </c>
      <c r="AZ140" s="132">
        <v>2</v>
      </c>
      <c r="BA140" s="132">
        <f>IF(AZ140=1,G140,0)</f>
        <v>0</v>
      </c>
      <c r="BB140" s="132">
        <f>IF(AZ140=2,G140,0)</f>
        <v>0</v>
      </c>
      <c r="BC140" s="132">
        <f>IF(AZ140=3,G140,0)</f>
        <v>0</v>
      </c>
      <c r="BD140" s="132">
        <f>IF(AZ140=4,G140,0)</f>
        <v>0</v>
      </c>
      <c r="BE140" s="132">
        <f>IF(AZ140=5,G140,0)</f>
        <v>0</v>
      </c>
      <c r="CA140" s="153">
        <v>12</v>
      </c>
      <c r="CB140" s="153">
        <v>0</v>
      </c>
      <c r="CZ140" s="132">
        <v>0</v>
      </c>
    </row>
    <row r="141" spans="1:104" x14ac:dyDescent="0.2">
      <c r="A141" s="160"/>
      <c r="B141" s="163"/>
      <c r="C141" s="209" t="s">
        <v>200</v>
      </c>
      <c r="D141" s="210"/>
      <c r="E141" s="164">
        <v>1</v>
      </c>
      <c r="F141" s="165"/>
      <c r="G141" s="166"/>
      <c r="M141" s="162" t="s">
        <v>200</v>
      </c>
      <c r="O141" s="153"/>
    </row>
    <row r="142" spans="1:104" ht="22.5" x14ac:dyDescent="0.2">
      <c r="A142" s="154">
        <v>58</v>
      </c>
      <c r="B142" s="155" t="s">
        <v>243</v>
      </c>
      <c r="C142" s="156" t="s">
        <v>244</v>
      </c>
      <c r="D142" s="157" t="s">
        <v>83</v>
      </c>
      <c r="E142" s="158">
        <v>1</v>
      </c>
      <c r="F142" s="158">
        <v>0</v>
      </c>
      <c r="G142" s="159">
        <f>E142*F142</f>
        <v>0</v>
      </c>
      <c r="O142" s="153">
        <v>2</v>
      </c>
      <c r="AA142" s="132">
        <v>12</v>
      </c>
      <c r="AB142" s="132">
        <v>0</v>
      </c>
      <c r="AC142" s="132">
        <v>25</v>
      </c>
      <c r="AZ142" s="132">
        <v>2</v>
      </c>
      <c r="BA142" s="132">
        <f>IF(AZ142=1,G142,0)</f>
        <v>0</v>
      </c>
      <c r="BB142" s="132">
        <f>IF(AZ142=2,G142,0)</f>
        <v>0</v>
      </c>
      <c r="BC142" s="132">
        <f>IF(AZ142=3,G142,0)</f>
        <v>0</v>
      </c>
      <c r="BD142" s="132">
        <f>IF(AZ142=4,G142,0)</f>
        <v>0</v>
      </c>
      <c r="BE142" s="132">
        <f>IF(AZ142=5,G142,0)</f>
        <v>0</v>
      </c>
      <c r="CA142" s="153">
        <v>12</v>
      </c>
      <c r="CB142" s="153">
        <v>0</v>
      </c>
      <c r="CZ142" s="132">
        <v>0</v>
      </c>
    </row>
    <row r="143" spans="1:104" x14ac:dyDescent="0.2">
      <c r="A143" s="160"/>
      <c r="B143" s="163"/>
      <c r="C143" s="209" t="s">
        <v>158</v>
      </c>
      <c r="D143" s="210"/>
      <c r="E143" s="164">
        <v>1</v>
      </c>
      <c r="F143" s="165"/>
      <c r="G143" s="166"/>
      <c r="M143" s="162" t="s">
        <v>158</v>
      </c>
      <c r="O143" s="153"/>
    </row>
    <row r="144" spans="1:104" x14ac:dyDescent="0.2">
      <c r="A144" s="154">
        <v>59</v>
      </c>
      <c r="B144" s="155" t="s">
        <v>245</v>
      </c>
      <c r="C144" s="156" t="s">
        <v>246</v>
      </c>
      <c r="D144" s="157" t="s">
        <v>83</v>
      </c>
      <c r="E144" s="158">
        <v>2</v>
      </c>
      <c r="F144" s="158">
        <v>0</v>
      </c>
      <c r="G144" s="159">
        <f>E144*F144</f>
        <v>0</v>
      </c>
      <c r="O144" s="153">
        <v>2</v>
      </c>
      <c r="AA144" s="132">
        <v>12</v>
      </c>
      <c r="AB144" s="132">
        <v>0</v>
      </c>
      <c r="AC144" s="132">
        <v>26</v>
      </c>
      <c r="AZ144" s="132">
        <v>2</v>
      </c>
      <c r="BA144" s="132">
        <f>IF(AZ144=1,G144,0)</f>
        <v>0</v>
      </c>
      <c r="BB144" s="132">
        <f>IF(AZ144=2,G144,0)</f>
        <v>0</v>
      </c>
      <c r="BC144" s="132">
        <f>IF(AZ144=3,G144,0)</f>
        <v>0</v>
      </c>
      <c r="BD144" s="132">
        <f>IF(AZ144=4,G144,0)</f>
        <v>0</v>
      </c>
      <c r="BE144" s="132">
        <f>IF(AZ144=5,G144,0)</f>
        <v>0</v>
      </c>
      <c r="CA144" s="153">
        <v>12</v>
      </c>
      <c r="CB144" s="153">
        <v>0</v>
      </c>
      <c r="CZ144" s="132">
        <v>0</v>
      </c>
    </row>
    <row r="145" spans="1:104" x14ac:dyDescent="0.2">
      <c r="A145" s="160"/>
      <c r="B145" s="163"/>
      <c r="C145" s="209" t="s">
        <v>200</v>
      </c>
      <c r="D145" s="210"/>
      <c r="E145" s="164">
        <v>1</v>
      </c>
      <c r="F145" s="165"/>
      <c r="G145" s="166"/>
      <c r="M145" s="162" t="s">
        <v>200</v>
      </c>
      <c r="O145" s="153"/>
    </row>
    <row r="146" spans="1:104" x14ac:dyDescent="0.2">
      <c r="A146" s="160"/>
      <c r="B146" s="163"/>
      <c r="C146" s="209" t="s">
        <v>158</v>
      </c>
      <c r="D146" s="210"/>
      <c r="E146" s="164">
        <v>1</v>
      </c>
      <c r="F146" s="165"/>
      <c r="G146" s="166"/>
      <c r="M146" s="162" t="s">
        <v>158</v>
      </c>
      <c r="O146" s="153"/>
    </row>
    <row r="147" spans="1:104" x14ac:dyDescent="0.2">
      <c r="A147" s="154">
        <v>60</v>
      </c>
      <c r="B147" s="155" t="s">
        <v>247</v>
      </c>
      <c r="C147" s="156" t="s">
        <v>248</v>
      </c>
      <c r="D147" s="157" t="s">
        <v>83</v>
      </c>
      <c r="E147" s="158">
        <v>1</v>
      </c>
      <c r="F147" s="158">
        <v>0</v>
      </c>
      <c r="G147" s="159">
        <f>E147*F147</f>
        <v>0</v>
      </c>
      <c r="O147" s="153">
        <v>2</v>
      </c>
      <c r="AA147" s="132">
        <v>12</v>
      </c>
      <c r="AB147" s="132">
        <v>0</v>
      </c>
      <c r="AC147" s="132">
        <v>27</v>
      </c>
      <c r="AZ147" s="132">
        <v>2</v>
      </c>
      <c r="BA147" s="132">
        <f>IF(AZ147=1,G147,0)</f>
        <v>0</v>
      </c>
      <c r="BB147" s="132">
        <f>IF(AZ147=2,G147,0)</f>
        <v>0</v>
      </c>
      <c r="BC147" s="132">
        <f>IF(AZ147=3,G147,0)</f>
        <v>0</v>
      </c>
      <c r="BD147" s="132">
        <f>IF(AZ147=4,G147,0)</f>
        <v>0</v>
      </c>
      <c r="BE147" s="132">
        <f>IF(AZ147=5,G147,0)</f>
        <v>0</v>
      </c>
      <c r="CA147" s="153">
        <v>12</v>
      </c>
      <c r="CB147" s="153">
        <v>0</v>
      </c>
      <c r="CZ147" s="132">
        <v>0</v>
      </c>
    </row>
    <row r="148" spans="1:104" x14ac:dyDescent="0.2">
      <c r="A148" s="160"/>
      <c r="B148" s="163"/>
      <c r="C148" s="209" t="s">
        <v>158</v>
      </c>
      <c r="D148" s="210"/>
      <c r="E148" s="164">
        <v>1</v>
      </c>
      <c r="F148" s="165"/>
      <c r="G148" s="166"/>
      <c r="M148" s="162" t="s">
        <v>158</v>
      </c>
      <c r="O148" s="153"/>
    </row>
    <row r="149" spans="1:104" ht="22.5" x14ac:dyDescent="0.2">
      <c r="A149" s="154">
        <v>61</v>
      </c>
      <c r="B149" s="155" t="s">
        <v>249</v>
      </c>
      <c r="C149" s="156" t="s">
        <v>250</v>
      </c>
      <c r="D149" s="157" t="s">
        <v>83</v>
      </c>
      <c r="E149" s="158">
        <v>1</v>
      </c>
      <c r="F149" s="158">
        <v>0</v>
      </c>
      <c r="G149" s="159">
        <f>E149*F149</f>
        <v>0</v>
      </c>
      <c r="O149" s="153">
        <v>2</v>
      </c>
      <c r="AA149" s="132">
        <v>12</v>
      </c>
      <c r="AB149" s="132">
        <v>0</v>
      </c>
      <c r="AC149" s="132">
        <v>28</v>
      </c>
      <c r="AZ149" s="132">
        <v>2</v>
      </c>
      <c r="BA149" s="132">
        <f>IF(AZ149=1,G149,0)</f>
        <v>0</v>
      </c>
      <c r="BB149" s="132">
        <f>IF(AZ149=2,G149,0)</f>
        <v>0</v>
      </c>
      <c r="BC149" s="132">
        <f>IF(AZ149=3,G149,0)</f>
        <v>0</v>
      </c>
      <c r="BD149" s="132">
        <f>IF(AZ149=4,G149,0)</f>
        <v>0</v>
      </c>
      <c r="BE149" s="132">
        <f>IF(AZ149=5,G149,0)</f>
        <v>0</v>
      </c>
      <c r="CA149" s="153">
        <v>12</v>
      </c>
      <c r="CB149" s="153">
        <v>0</v>
      </c>
      <c r="CZ149" s="132">
        <v>0</v>
      </c>
    </row>
    <row r="150" spans="1:104" x14ac:dyDescent="0.2">
      <c r="A150" s="160"/>
      <c r="B150" s="161"/>
      <c r="C150" s="211" t="s">
        <v>251</v>
      </c>
      <c r="D150" s="212"/>
      <c r="E150" s="212"/>
      <c r="F150" s="212"/>
      <c r="G150" s="213"/>
      <c r="L150" s="162" t="s">
        <v>251</v>
      </c>
      <c r="O150" s="153">
        <v>3</v>
      </c>
    </row>
    <row r="151" spans="1:104" x14ac:dyDescent="0.2">
      <c r="A151" s="160"/>
      <c r="B151" s="161"/>
      <c r="C151" s="211" t="s">
        <v>252</v>
      </c>
      <c r="D151" s="212"/>
      <c r="E151" s="212"/>
      <c r="F151" s="212"/>
      <c r="G151" s="213"/>
      <c r="L151" s="162" t="s">
        <v>252</v>
      </c>
      <c r="O151" s="153">
        <v>3</v>
      </c>
    </row>
    <row r="152" spans="1:104" x14ac:dyDescent="0.2">
      <c r="A152" s="160"/>
      <c r="B152" s="163"/>
      <c r="C152" s="209" t="s">
        <v>183</v>
      </c>
      <c r="D152" s="210"/>
      <c r="E152" s="164">
        <v>1</v>
      </c>
      <c r="F152" s="165"/>
      <c r="G152" s="166"/>
      <c r="M152" s="162" t="s">
        <v>183</v>
      </c>
      <c r="O152" s="153"/>
    </row>
    <row r="153" spans="1:104" x14ac:dyDescent="0.2">
      <c r="A153" s="154">
        <v>62</v>
      </c>
      <c r="B153" s="155" t="s">
        <v>253</v>
      </c>
      <c r="C153" s="156" t="s">
        <v>254</v>
      </c>
      <c r="D153" s="157" t="s">
        <v>83</v>
      </c>
      <c r="E153" s="158">
        <v>1</v>
      </c>
      <c r="F153" s="158">
        <v>0</v>
      </c>
      <c r="G153" s="159">
        <f>E153*F153</f>
        <v>0</v>
      </c>
      <c r="O153" s="153">
        <v>2</v>
      </c>
      <c r="AA153" s="132">
        <v>12</v>
      </c>
      <c r="AB153" s="132">
        <v>0</v>
      </c>
      <c r="AC153" s="132">
        <v>29</v>
      </c>
      <c r="AZ153" s="132">
        <v>2</v>
      </c>
      <c r="BA153" s="132">
        <f>IF(AZ153=1,G153,0)</f>
        <v>0</v>
      </c>
      <c r="BB153" s="132">
        <f>IF(AZ153=2,G153,0)</f>
        <v>0</v>
      </c>
      <c r="BC153" s="132">
        <f>IF(AZ153=3,G153,0)</f>
        <v>0</v>
      </c>
      <c r="BD153" s="132">
        <f>IF(AZ153=4,G153,0)</f>
        <v>0</v>
      </c>
      <c r="BE153" s="132">
        <f>IF(AZ153=5,G153,0)</f>
        <v>0</v>
      </c>
      <c r="CA153" s="153">
        <v>12</v>
      </c>
      <c r="CB153" s="153">
        <v>0</v>
      </c>
      <c r="CZ153" s="132">
        <v>0</v>
      </c>
    </row>
    <row r="154" spans="1:104" x14ac:dyDescent="0.2">
      <c r="A154" s="160"/>
      <c r="B154" s="161"/>
      <c r="C154" s="211" t="s">
        <v>251</v>
      </c>
      <c r="D154" s="212"/>
      <c r="E154" s="212"/>
      <c r="F154" s="212"/>
      <c r="G154" s="213"/>
      <c r="L154" s="162" t="s">
        <v>251</v>
      </c>
      <c r="O154" s="153">
        <v>3</v>
      </c>
    </row>
    <row r="155" spans="1:104" x14ac:dyDescent="0.2">
      <c r="A155" s="160"/>
      <c r="B155" s="161"/>
      <c r="C155" s="211" t="s">
        <v>252</v>
      </c>
      <c r="D155" s="212"/>
      <c r="E155" s="212"/>
      <c r="F155" s="212"/>
      <c r="G155" s="213"/>
      <c r="L155" s="162" t="s">
        <v>252</v>
      </c>
      <c r="O155" s="153">
        <v>3</v>
      </c>
    </row>
    <row r="156" spans="1:104" x14ac:dyDescent="0.2">
      <c r="A156" s="154">
        <v>63</v>
      </c>
      <c r="B156" s="155" t="s">
        <v>255</v>
      </c>
      <c r="C156" s="156" t="s">
        <v>256</v>
      </c>
      <c r="D156" s="157" t="s">
        <v>83</v>
      </c>
      <c r="E156" s="158">
        <v>1</v>
      </c>
      <c r="F156" s="158">
        <v>0</v>
      </c>
      <c r="G156" s="159">
        <f>E156*F156</f>
        <v>0</v>
      </c>
      <c r="O156" s="153">
        <v>2</v>
      </c>
      <c r="AA156" s="132">
        <v>12</v>
      </c>
      <c r="AB156" s="132">
        <v>0</v>
      </c>
      <c r="AC156" s="132">
        <v>30</v>
      </c>
      <c r="AZ156" s="132">
        <v>2</v>
      </c>
      <c r="BA156" s="132">
        <f>IF(AZ156=1,G156,0)</f>
        <v>0</v>
      </c>
      <c r="BB156" s="132">
        <f>IF(AZ156=2,G156,0)</f>
        <v>0</v>
      </c>
      <c r="BC156" s="132">
        <f>IF(AZ156=3,G156,0)</f>
        <v>0</v>
      </c>
      <c r="BD156" s="132">
        <f>IF(AZ156=4,G156,0)</f>
        <v>0</v>
      </c>
      <c r="BE156" s="132">
        <f>IF(AZ156=5,G156,0)</f>
        <v>0</v>
      </c>
      <c r="CA156" s="153">
        <v>12</v>
      </c>
      <c r="CB156" s="153">
        <v>0</v>
      </c>
      <c r="CZ156" s="132">
        <v>0</v>
      </c>
    </row>
    <row r="157" spans="1:104" x14ac:dyDescent="0.2">
      <c r="A157" s="160"/>
      <c r="B157" s="161"/>
      <c r="C157" s="211" t="s">
        <v>251</v>
      </c>
      <c r="D157" s="212"/>
      <c r="E157" s="212"/>
      <c r="F157" s="212"/>
      <c r="G157" s="213"/>
      <c r="L157" s="162" t="s">
        <v>251</v>
      </c>
      <c r="O157" s="153">
        <v>3</v>
      </c>
    </row>
    <row r="158" spans="1:104" x14ac:dyDescent="0.2">
      <c r="A158" s="160"/>
      <c r="B158" s="161"/>
      <c r="C158" s="211" t="s">
        <v>252</v>
      </c>
      <c r="D158" s="212"/>
      <c r="E158" s="212"/>
      <c r="F158" s="212"/>
      <c r="G158" s="213"/>
      <c r="L158" s="162" t="s">
        <v>252</v>
      </c>
      <c r="O158" s="153">
        <v>3</v>
      </c>
    </row>
    <row r="159" spans="1:104" x14ac:dyDescent="0.2">
      <c r="A159" s="160"/>
      <c r="B159" s="163"/>
      <c r="C159" s="209" t="s">
        <v>257</v>
      </c>
      <c r="D159" s="210"/>
      <c r="E159" s="164">
        <v>1</v>
      </c>
      <c r="F159" s="165"/>
      <c r="G159" s="166"/>
      <c r="M159" s="162" t="s">
        <v>257</v>
      </c>
      <c r="O159" s="153"/>
    </row>
    <row r="160" spans="1:104" x14ac:dyDescent="0.2">
      <c r="A160" s="154">
        <v>64</v>
      </c>
      <c r="B160" s="155" t="s">
        <v>258</v>
      </c>
      <c r="C160" s="156" t="s">
        <v>259</v>
      </c>
      <c r="D160" s="157" t="s">
        <v>83</v>
      </c>
      <c r="E160" s="158">
        <v>2</v>
      </c>
      <c r="F160" s="158">
        <v>0</v>
      </c>
      <c r="G160" s="159">
        <f>E160*F160</f>
        <v>0</v>
      </c>
      <c r="O160" s="153">
        <v>2</v>
      </c>
      <c r="AA160" s="132">
        <v>12</v>
      </c>
      <c r="AB160" s="132">
        <v>0</v>
      </c>
      <c r="AC160" s="132">
        <v>31</v>
      </c>
      <c r="AZ160" s="132">
        <v>2</v>
      </c>
      <c r="BA160" s="132">
        <f>IF(AZ160=1,G160,0)</f>
        <v>0</v>
      </c>
      <c r="BB160" s="132">
        <f>IF(AZ160=2,G160,0)</f>
        <v>0</v>
      </c>
      <c r="BC160" s="132">
        <f>IF(AZ160=3,G160,0)</f>
        <v>0</v>
      </c>
      <c r="BD160" s="132">
        <f>IF(AZ160=4,G160,0)</f>
        <v>0</v>
      </c>
      <c r="BE160" s="132">
        <f>IF(AZ160=5,G160,0)</f>
        <v>0</v>
      </c>
      <c r="CA160" s="153">
        <v>12</v>
      </c>
      <c r="CB160" s="153">
        <v>0</v>
      </c>
      <c r="CZ160" s="132">
        <v>0</v>
      </c>
    </row>
    <row r="161" spans="1:104" x14ac:dyDescent="0.2">
      <c r="A161" s="154">
        <v>65</v>
      </c>
      <c r="B161" s="155" t="s">
        <v>260</v>
      </c>
      <c r="C161" s="156" t="s">
        <v>261</v>
      </c>
      <c r="D161" s="157" t="s">
        <v>83</v>
      </c>
      <c r="E161" s="158">
        <v>1</v>
      </c>
      <c r="F161" s="158">
        <v>0</v>
      </c>
      <c r="G161" s="159">
        <f>E161*F161</f>
        <v>0</v>
      </c>
      <c r="O161" s="153">
        <v>2</v>
      </c>
      <c r="AA161" s="132">
        <v>12</v>
      </c>
      <c r="AB161" s="132">
        <v>0</v>
      </c>
      <c r="AC161" s="132">
        <v>32</v>
      </c>
      <c r="AZ161" s="132">
        <v>2</v>
      </c>
      <c r="BA161" s="132">
        <f>IF(AZ161=1,G161,0)</f>
        <v>0</v>
      </c>
      <c r="BB161" s="132">
        <f>IF(AZ161=2,G161,0)</f>
        <v>0</v>
      </c>
      <c r="BC161" s="132">
        <f>IF(AZ161=3,G161,0)</f>
        <v>0</v>
      </c>
      <c r="BD161" s="132">
        <f>IF(AZ161=4,G161,0)</f>
        <v>0</v>
      </c>
      <c r="BE161" s="132">
        <f>IF(AZ161=5,G161,0)</f>
        <v>0</v>
      </c>
      <c r="CA161" s="153">
        <v>12</v>
      </c>
      <c r="CB161" s="153">
        <v>0</v>
      </c>
      <c r="CZ161" s="132">
        <v>0</v>
      </c>
    </row>
    <row r="162" spans="1:104" x14ac:dyDescent="0.2">
      <c r="A162" s="160"/>
      <c r="B162" s="163"/>
      <c r="C162" s="209" t="s">
        <v>257</v>
      </c>
      <c r="D162" s="210"/>
      <c r="E162" s="164">
        <v>1</v>
      </c>
      <c r="F162" s="165"/>
      <c r="G162" s="166"/>
      <c r="M162" s="162" t="s">
        <v>257</v>
      </c>
      <c r="O162" s="153"/>
    </row>
    <row r="163" spans="1:104" ht="22.5" x14ac:dyDescent="0.2">
      <c r="A163" s="154">
        <v>66</v>
      </c>
      <c r="B163" s="155" t="s">
        <v>262</v>
      </c>
      <c r="C163" s="156" t="s">
        <v>263</v>
      </c>
      <c r="D163" s="157" t="s">
        <v>83</v>
      </c>
      <c r="E163" s="158">
        <v>1</v>
      </c>
      <c r="F163" s="158">
        <v>0</v>
      </c>
      <c r="G163" s="159">
        <f>E163*F163</f>
        <v>0</v>
      </c>
      <c r="O163" s="153">
        <v>2</v>
      </c>
      <c r="AA163" s="132">
        <v>12</v>
      </c>
      <c r="AB163" s="132">
        <v>0</v>
      </c>
      <c r="AC163" s="132">
        <v>33</v>
      </c>
      <c r="AZ163" s="132">
        <v>2</v>
      </c>
      <c r="BA163" s="132">
        <f>IF(AZ163=1,G163,0)</f>
        <v>0</v>
      </c>
      <c r="BB163" s="132">
        <f>IF(AZ163=2,G163,0)</f>
        <v>0</v>
      </c>
      <c r="BC163" s="132">
        <f>IF(AZ163=3,G163,0)</f>
        <v>0</v>
      </c>
      <c r="BD163" s="132">
        <f>IF(AZ163=4,G163,0)</f>
        <v>0</v>
      </c>
      <c r="BE163" s="132">
        <f>IF(AZ163=5,G163,0)</f>
        <v>0</v>
      </c>
      <c r="CA163" s="153">
        <v>12</v>
      </c>
      <c r="CB163" s="153">
        <v>0</v>
      </c>
      <c r="CZ163" s="132">
        <v>0</v>
      </c>
    </row>
    <row r="164" spans="1:104" x14ac:dyDescent="0.2">
      <c r="A164" s="160"/>
      <c r="B164" s="163"/>
      <c r="C164" s="209" t="s">
        <v>257</v>
      </c>
      <c r="D164" s="210"/>
      <c r="E164" s="164">
        <v>1</v>
      </c>
      <c r="F164" s="165"/>
      <c r="G164" s="166"/>
      <c r="M164" s="162" t="s">
        <v>257</v>
      </c>
      <c r="O164" s="153"/>
    </row>
    <row r="165" spans="1:104" x14ac:dyDescent="0.2">
      <c r="A165" s="154">
        <v>67</v>
      </c>
      <c r="B165" s="155" t="s">
        <v>264</v>
      </c>
      <c r="C165" s="156" t="s">
        <v>265</v>
      </c>
      <c r="D165" s="157" t="s">
        <v>61</v>
      </c>
      <c r="E165" s="158"/>
      <c r="F165" s="158"/>
      <c r="G165" s="159">
        <f>E165*F165</f>
        <v>0</v>
      </c>
      <c r="O165" s="153">
        <v>2</v>
      </c>
      <c r="AA165" s="132">
        <v>7</v>
      </c>
      <c r="AB165" s="132">
        <v>1002</v>
      </c>
      <c r="AC165" s="132">
        <v>5</v>
      </c>
      <c r="AZ165" s="132">
        <v>2</v>
      </c>
      <c r="BA165" s="132">
        <f>IF(AZ165=1,G165,0)</f>
        <v>0</v>
      </c>
      <c r="BB165" s="132">
        <f>IF(AZ165=2,G165,0)</f>
        <v>0</v>
      </c>
      <c r="BC165" s="132">
        <f>IF(AZ165=3,G165,0)</f>
        <v>0</v>
      </c>
      <c r="BD165" s="132">
        <f>IF(AZ165=4,G165,0)</f>
        <v>0</v>
      </c>
      <c r="BE165" s="132">
        <f>IF(AZ165=5,G165,0)</f>
        <v>0</v>
      </c>
      <c r="CA165" s="153">
        <v>7</v>
      </c>
      <c r="CB165" s="153">
        <v>1002</v>
      </c>
      <c r="CZ165" s="132">
        <v>0</v>
      </c>
    </row>
    <row r="166" spans="1:104" x14ac:dyDescent="0.2">
      <c r="A166" s="154">
        <v>68</v>
      </c>
      <c r="B166" s="155" t="s">
        <v>266</v>
      </c>
      <c r="C166" s="156" t="s">
        <v>267</v>
      </c>
      <c r="D166" s="157" t="s">
        <v>83</v>
      </c>
      <c r="E166" s="158">
        <v>41</v>
      </c>
      <c r="F166" s="158">
        <v>0</v>
      </c>
      <c r="G166" s="159">
        <f>E166*F166</f>
        <v>0</v>
      </c>
      <c r="O166" s="153">
        <v>2</v>
      </c>
      <c r="AA166" s="132">
        <v>10</v>
      </c>
      <c r="AB166" s="132">
        <v>0</v>
      </c>
      <c r="AC166" s="132">
        <v>8</v>
      </c>
      <c r="AZ166" s="132">
        <v>5</v>
      </c>
      <c r="BA166" s="132">
        <f>IF(AZ166=1,G166,0)</f>
        <v>0</v>
      </c>
      <c r="BB166" s="132">
        <f>IF(AZ166=2,G166,0)</f>
        <v>0</v>
      </c>
      <c r="BC166" s="132">
        <f>IF(AZ166=3,G166,0)</f>
        <v>0</v>
      </c>
      <c r="BD166" s="132">
        <f>IF(AZ166=4,G166,0)</f>
        <v>0</v>
      </c>
      <c r="BE166" s="132">
        <f>IF(AZ166=5,G166,0)</f>
        <v>0</v>
      </c>
      <c r="CA166" s="153">
        <v>10</v>
      </c>
      <c r="CB166" s="153">
        <v>0</v>
      </c>
      <c r="CZ166" s="132">
        <v>0</v>
      </c>
    </row>
    <row r="167" spans="1:104" x14ac:dyDescent="0.2">
      <c r="A167" s="160"/>
      <c r="B167" s="163"/>
      <c r="C167" s="209" t="s">
        <v>268</v>
      </c>
      <c r="D167" s="210"/>
      <c r="E167" s="164">
        <v>14</v>
      </c>
      <c r="F167" s="165"/>
      <c r="G167" s="166"/>
      <c r="M167" s="162" t="s">
        <v>268</v>
      </c>
      <c r="O167" s="153"/>
    </row>
    <row r="168" spans="1:104" x14ac:dyDescent="0.2">
      <c r="A168" s="160"/>
      <c r="B168" s="163"/>
      <c r="C168" s="209" t="s">
        <v>269</v>
      </c>
      <c r="D168" s="210"/>
      <c r="E168" s="164">
        <v>10</v>
      </c>
      <c r="F168" s="165"/>
      <c r="G168" s="166"/>
      <c r="M168" s="162" t="s">
        <v>269</v>
      </c>
      <c r="O168" s="153"/>
    </row>
    <row r="169" spans="1:104" x14ac:dyDescent="0.2">
      <c r="A169" s="160"/>
      <c r="B169" s="163"/>
      <c r="C169" s="209" t="s">
        <v>270</v>
      </c>
      <c r="D169" s="210"/>
      <c r="E169" s="164">
        <v>5</v>
      </c>
      <c r="F169" s="165"/>
      <c r="G169" s="166"/>
      <c r="M169" s="162" t="s">
        <v>270</v>
      </c>
      <c r="O169" s="153"/>
    </row>
    <row r="170" spans="1:104" x14ac:dyDescent="0.2">
      <c r="A170" s="160"/>
      <c r="B170" s="163"/>
      <c r="C170" s="209" t="s">
        <v>271</v>
      </c>
      <c r="D170" s="210"/>
      <c r="E170" s="164">
        <v>6</v>
      </c>
      <c r="F170" s="165"/>
      <c r="G170" s="166"/>
      <c r="M170" s="162" t="s">
        <v>271</v>
      </c>
      <c r="O170" s="153"/>
    </row>
    <row r="171" spans="1:104" x14ac:dyDescent="0.2">
      <c r="A171" s="160"/>
      <c r="B171" s="163"/>
      <c r="C171" s="209" t="s">
        <v>272</v>
      </c>
      <c r="D171" s="210"/>
      <c r="E171" s="164">
        <v>6</v>
      </c>
      <c r="F171" s="165"/>
      <c r="G171" s="166"/>
      <c r="M171" s="162" t="s">
        <v>272</v>
      </c>
      <c r="O171" s="153"/>
    </row>
    <row r="172" spans="1:104" x14ac:dyDescent="0.2">
      <c r="A172" s="167"/>
      <c r="B172" s="168" t="s">
        <v>73</v>
      </c>
      <c r="C172" s="169" t="str">
        <f>CONCATENATE(B49," ",C49)</f>
        <v>734 Armatury</v>
      </c>
      <c r="D172" s="170"/>
      <c r="E172" s="171"/>
      <c r="F172" s="172"/>
      <c r="G172" s="173">
        <f>SUM(G49:G171)</f>
        <v>0</v>
      </c>
      <c r="O172" s="153">
        <v>4</v>
      </c>
      <c r="BA172" s="174">
        <f>SUM(BA49:BA171)</f>
        <v>0</v>
      </c>
      <c r="BB172" s="174">
        <f>SUM(BB49:BB171)</f>
        <v>0</v>
      </c>
      <c r="BC172" s="174">
        <f>SUM(BC49:BC171)</f>
        <v>0</v>
      </c>
      <c r="BD172" s="174">
        <f>SUM(BD49:BD171)</f>
        <v>0</v>
      </c>
      <c r="BE172" s="174">
        <f>SUM(BE49:BE171)</f>
        <v>0</v>
      </c>
    </row>
    <row r="173" spans="1:104" x14ac:dyDescent="0.2">
      <c r="A173" s="147" t="s">
        <v>72</v>
      </c>
      <c r="B173" s="148" t="s">
        <v>273</v>
      </c>
      <c r="C173" s="149" t="s">
        <v>274</v>
      </c>
      <c r="D173" s="150"/>
      <c r="E173" s="151"/>
      <c r="F173" s="151"/>
      <c r="G173" s="152"/>
      <c r="O173" s="153">
        <v>1</v>
      </c>
    </row>
    <row r="174" spans="1:104" x14ac:dyDescent="0.2">
      <c r="A174" s="154">
        <v>69</v>
      </c>
      <c r="B174" s="155" t="s">
        <v>275</v>
      </c>
      <c r="C174" s="156" t="s">
        <v>276</v>
      </c>
      <c r="D174" s="157" t="s">
        <v>277</v>
      </c>
      <c r="E174" s="158">
        <v>12.33</v>
      </c>
      <c r="F174" s="158">
        <v>0</v>
      </c>
      <c r="G174" s="159">
        <f>E174*F174</f>
        <v>0</v>
      </c>
      <c r="O174" s="153">
        <v>2</v>
      </c>
      <c r="AA174" s="132">
        <v>1</v>
      </c>
      <c r="AB174" s="132">
        <v>7</v>
      </c>
      <c r="AC174" s="132">
        <v>7</v>
      </c>
      <c r="AZ174" s="132">
        <v>2</v>
      </c>
      <c r="BA174" s="132">
        <f>IF(AZ174=1,G174,0)</f>
        <v>0</v>
      </c>
      <c r="BB174" s="132">
        <f>IF(AZ174=2,G174,0)</f>
        <v>0</v>
      </c>
      <c r="BC174" s="132">
        <f>IF(AZ174=3,G174,0)</f>
        <v>0</v>
      </c>
      <c r="BD174" s="132">
        <f>IF(AZ174=4,G174,0)</f>
        <v>0</v>
      </c>
      <c r="BE174" s="132">
        <f>IF(AZ174=5,G174,0)</f>
        <v>0</v>
      </c>
      <c r="CA174" s="153">
        <v>1</v>
      </c>
      <c r="CB174" s="153">
        <v>7</v>
      </c>
      <c r="CZ174" s="132">
        <v>0</v>
      </c>
    </row>
    <row r="175" spans="1:104" x14ac:dyDescent="0.2">
      <c r="A175" s="160"/>
      <c r="B175" s="163"/>
      <c r="C175" s="209" t="s">
        <v>278</v>
      </c>
      <c r="D175" s="210"/>
      <c r="E175" s="164">
        <v>6.0839999999999996</v>
      </c>
      <c r="F175" s="165"/>
      <c r="G175" s="166"/>
      <c r="M175" s="162" t="s">
        <v>278</v>
      </c>
      <c r="O175" s="153"/>
    </row>
    <row r="176" spans="1:104" x14ac:dyDescent="0.2">
      <c r="A176" s="160"/>
      <c r="B176" s="163"/>
      <c r="C176" s="209" t="s">
        <v>279</v>
      </c>
      <c r="D176" s="210"/>
      <c r="E176" s="164">
        <v>6.2460000000000004</v>
      </c>
      <c r="F176" s="165"/>
      <c r="G176" s="166"/>
      <c r="M176" s="162" t="s">
        <v>279</v>
      </c>
      <c r="O176" s="153"/>
    </row>
    <row r="177" spans="1:104" ht="12.75" customHeight="1" x14ac:dyDescent="0.2">
      <c r="A177" s="154">
        <v>70</v>
      </c>
      <c r="B177" s="155" t="s">
        <v>280</v>
      </c>
      <c r="C177" s="156" t="s">
        <v>281</v>
      </c>
      <c r="D177" s="157" t="s">
        <v>83</v>
      </c>
      <c r="E177" s="158">
        <v>7</v>
      </c>
      <c r="F177" s="158">
        <v>0</v>
      </c>
      <c r="G177" s="159">
        <f>E177*F177</f>
        <v>0</v>
      </c>
      <c r="O177" s="153">
        <v>2</v>
      </c>
      <c r="AA177" s="132">
        <v>1</v>
      </c>
      <c r="AB177" s="132">
        <v>7</v>
      </c>
      <c r="AC177" s="132">
        <v>7</v>
      </c>
      <c r="AZ177" s="132">
        <v>2</v>
      </c>
      <c r="BA177" s="132">
        <f>IF(AZ177=1,G177,0)</f>
        <v>0</v>
      </c>
      <c r="BB177" s="132">
        <f>IF(AZ177=2,G177,0)</f>
        <v>0</v>
      </c>
      <c r="BC177" s="132">
        <f>IF(AZ177=3,G177,0)</f>
        <v>0</v>
      </c>
      <c r="BD177" s="132">
        <f>IF(AZ177=4,G177,0)</f>
        <v>0</v>
      </c>
      <c r="BE177" s="132">
        <f>IF(AZ177=5,G177,0)</f>
        <v>0</v>
      </c>
      <c r="CA177" s="153">
        <v>1</v>
      </c>
      <c r="CB177" s="153">
        <v>7</v>
      </c>
      <c r="CZ177" s="132">
        <v>5.0000000000000002E-5</v>
      </c>
    </row>
    <row r="178" spans="1:104" x14ac:dyDescent="0.2">
      <c r="A178" s="160"/>
      <c r="B178" s="163"/>
      <c r="C178" s="209" t="s">
        <v>209</v>
      </c>
      <c r="D178" s="210"/>
      <c r="E178" s="164">
        <v>3</v>
      </c>
      <c r="F178" s="165"/>
      <c r="G178" s="166"/>
      <c r="M178" s="162" t="s">
        <v>209</v>
      </c>
      <c r="O178" s="153"/>
    </row>
    <row r="179" spans="1:104" x14ac:dyDescent="0.2">
      <c r="A179" s="160"/>
      <c r="B179" s="163"/>
      <c r="C179" s="209" t="s">
        <v>214</v>
      </c>
      <c r="D179" s="210"/>
      <c r="E179" s="164">
        <v>4</v>
      </c>
      <c r="F179" s="165"/>
      <c r="G179" s="166"/>
      <c r="M179" s="162" t="s">
        <v>214</v>
      </c>
      <c r="O179" s="153"/>
    </row>
    <row r="180" spans="1:104" ht="12.75" customHeight="1" x14ac:dyDescent="0.2">
      <c r="A180" s="154">
        <v>71</v>
      </c>
      <c r="B180" s="155" t="s">
        <v>282</v>
      </c>
      <c r="C180" s="156" t="s">
        <v>283</v>
      </c>
      <c r="D180" s="157" t="s">
        <v>83</v>
      </c>
      <c r="E180" s="158">
        <v>1</v>
      </c>
      <c r="F180" s="158">
        <v>0</v>
      </c>
      <c r="G180" s="159">
        <f>E180*F180</f>
        <v>0</v>
      </c>
      <c r="O180" s="153">
        <v>2</v>
      </c>
      <c r="AA180" s="132">
        <v>1</v>
      </c>
      <c r="AB180" s="132">
        <v>7</v>
      </c>
      <c r="AC180" s="132">
        <v>7</v>
      </c>
      <c r="AZ180" s="132">
        <v>2</v>
      </c>
      <c r="BA180" s="132">
        <f>IF(AZ180=1,G180,0)</f>
        <v>0</v>
      </c>
      <c r="BB180" s="132">
        <f>IF(AZ180=2,G180,0)</f>
        <v>0</v>
      </c>
      <c r="BC180" s="132">
        <f>IF(AZ180=3,G180,0)</f>
        <v>0</v>
      </c>
      <c r="BD180" s="132">
        <f>IF(AZ180=4,G180,0)</f>
        <v>0</v>
      </c>
      <c r="BE180" s="132">
        <f>IF(AZ180=5,G180,0)</f>
        <v>0</v>
      </c>
      <c r="CA180" s="153">
        <v>1</v>
      </c>
      <c r="CB180" s="153">
        <v>7</v>
      </c>
      <c r="CZ180" s="132">
        <v>5.0000000000000002E-5</v>
      </c>
    </row>
    <row r="181" spans="1:104" x14ac:dyDescent="0.2">
      <c r="A181" s="160"/>
      <c r="B181" s="163"/>
      <c r="C181" s="209" t="s">
        <v>200</v>
      </c>
      <c r="D181" s="210"/>
      <c r="E181" s="164">
        <v>1</v>
      </c>
      <c r="F181" s="165"/>
      <c r="G181" s="166"/>
      <c r="M181" s="162" t="s">
        <v>200</v>
      </c>
      <c r="O181" s="153"/>
    </row>
    <row r="182" spans="1:104" ht="12.75" customHeight="1" x14ac:dyDescent="0.2">
      <c r="A182" s="154">
        <v>72</v>
      </c>
      <c r="B182" s="155" t="s">
        <v>284</v>
      </c>
      <c r="C182" s="156" t="s">
        <v>285</v>
      </c>
      <c r="D182" s="157" t="s">
        <v>83</v>
      </c>
      <c r="E182" s="158">
        <v>1</v>
      </c>
      <c r="F182" s="158">
        <v>0</v>
      </c>
      <c r="G182" s="159">
        <f>E182*F182</f>
        <v>0</v>
      </c>
      <c r="O182" s="153">
        <v>2</v>
      </c>
      <c r="AA182" s="132">
        <v>1</v>
      </c>
      <c r="AB182" s="132">
        <v>7</v>
      </c>
      <c r="AC182" s="132">
        <v>7</v>
      </c>
      <c r="AZ182" s="132">
        <v>2</v>
      </c>
      <c r="BA182" s="132">
        <f>IF(AZ182=1,G182,0)</f>
        <v>0</v>
      </c>
      <c r="BB182" s="132">
        <f>IF(AZ182=2,G182,0)</f>
        <v>0</v>
      </c>
      <c r="BC182" s="132">
        <f>IF(AZ182=3,G182,0)</f>
        <v>0</v>
      </c>
      <c r="BD182" s="132">
        <f>IF(AZ182=4,G182,0)</f>
        <v>0</v>
      </c>
      <c r="BE182" s="132">
        <f>IF(AZ182=5,G182,0)</f>
        <v>0</v>
      </c>
      <c r="CA182" s="153">
        <v>1</v>
      </c>
      <c r="CB182" s="153">
        <v>7</v>
      </c>
      <c r="CZ182" s="132">
        <v>8.0000000000000007E-5</v>
      </c>
    </row>
    <row r="183" spans="1:104" x14ac:dyDescent="0.2">
      <c r="A183" s="160"/>
      <c r="B183" s="163"/>
      <c r="C183" s="209" t="s">
        <v>158</v>
      </c>
      <c r="D183" s="210"/>
      <c r="E183" s="164">
        <v>1</v>
      </c>
      <c r="F183" s="165"/>
      <c r="G183" s="166"/>
      <c r="M183" s="162" t="s">
        <v>158</v>
      </c>
      <c r="O183" s="153"/>
    </row>
    <row r="184" spans="1:104" ht="12.75" customHeight="1" x14ac:dyDescent="0.2">
      <c r="A184" s="154">
        <v>73</v>
      </c>
      <c r="B184" s="155" t="s">
        <v>286</v>
      </c>
      <c r="C184" s="156" t="s">
        <v>287</v>
      </c>
      <c r="D184" s="157" t="s">
        <v>83</v>
      </c>
      <c r="E184" s="158">
        <v>1</v>
      </c>
      <c r="F184" s="158"/>
      <c r="G184" s="159">
        <f>E184*F184</f>
        <v>0</v>
      </c>
      <c r="O184" s="153">
        <v>2</v>
      </c>
      <c r="AA184" s="132">
        <v>1</v>
      </c>
      <c r="AB184" s="132">
        <v>7</v>
      </c>
      <c r="AC184" s="132">
        <v>7</v>
      </c>
      <c r="AZ184" s="132">
        <v>2</v>
      </c>
      <c r="BA184" s="132">
        <f>IF(AZ184=1,G184,0)</f>
        <v>0</v>
      </c>
      <c r="BB184" s="132">
        <f>IF(AZ184=2,G184,0)</f>
        <v>0</v>
      </c>
      <c r="BC184" s="132">
        <f>IF(AZ184=3,G184,0)</f>
        <v>0</v>
      </c>
      <c r="BD184" s="132">
        <f>IF(AZ184=4,G184,0)</f>
        <v>0</v>
      </c>
      <c r="BE184" s="132">
        <f>IF(AZ184=5,G184,0)</f>
        <v>0</v>
      </c>
      <c r="CA184" s="153">
        <v>1</v>
      </c>
      <c r="CB184" s="153">
        <v>7</v>
      </c>
      <c r="CZ184" s="132">
        <v>8.0000000000000007E-5</v>
      </c>
    </row>
    <row r="185" spans="1:104" x14ac:dyDescent="0.2">
      <c r="A185" s="160"/>
      <c r="B185" s="163"/>
      <c r="C185" s="209" t="s">
        <v>158</v>
      </c>
      <c r="D185" s="210"/>
      <c r="E185" s="164">
        <v>1</v>
      </c>
      <c r="F185" s="165"/>
      <c r="G185" s="166"/>
      <c r="M185" s="162" t="s">
        <v>158</v>
      </c>
      <c r="O185" s="153"/>
    </row>
    <row r="186" spans="1:104" x14ac:dyDescent="0.2">
      <c r="A186" s="154">
        <v>74</v>
      </c>
      <c r="B186" s="155" t="s">
        <v>288</v>
      </c>
      <c r="C186" s="156" t="s">
        <v>289</v>
      </c>
      <c r="D186" s="157" t="s">
        <v>83</v>
      </c>
      <c r="E186" s="158">
        <v>2</v>
      </c>
      <c r="F186" s="158">
        <v>0</v>
      </c>
      <c r="G186" s="159">
        <f>E186*F186</f>
        <v>0</v>
      </c>
      <c r="O186" s="153">
        <v>2</v>
      </c>
      <c r="AA186" s="132">
        <v>1</v>
      </c>
      <c r="AB186" s="132">
        <v>7</v>
      </c>
      <c r="AC186" s="132">
        <v>7</v>
      </c>
      <c r="AZ186" s="132">
        <v>2</v>
      </c>
      <c r="BA186" s="132">
        <f>IF(AZ186=1,G186,0)</f>
        <v>0</v>
      </c>
      <c r="BB186" s="132">
        <f>IF(AZ186=2,G186,0)</f>
        <v>0</v>
      </c>
      <c r="BC186" s="132">
        <f>IF(AZ186=3,G186,0)</f>
        <v>0</v>
      </c>
      <c r="BD186" s="132">
        <f>IF(AZ186=4,G186,0)</f>
        <v>0</v>
      </c>
      <c r="BE186" s="132">
        <f>IF(AZ186=5,G186,0)</f>
        <v>0</v>
      </c>
      <c r="CA186" s="153">
        <v>1</v>
      </c>
      <c r="CB186" s="153">
        <v>7</v>
      </c>
      <c r="CZ186" s="132">
        <v>1.6080000000000001E-2</v>
      </c>
    </row>
    <row r="187" spans="1:104" x14ac:dyDescent="0.2">
      <c r="A187" s="160"/>
      <c r="B187" s="163"/>
      <c r="C187" s="209" t="s">
        <v>290</v>
      </c>
      <c r="D187" s="210"/>
      <c r="E187" s="164">
        <v>2</v>
      </c>
      <c r="F187" s="165"/>
      <c r="G187" s="166"/>
      <c r="M187" s="162" t="s">
        <v>290</v>
      </c>
      <c r="O187" s="153"/>
    </row>
    <row r="188" spans="1:104" x14ac:dyDescent="0.2">
      <c r="A188" s="154">
        <v>75</v>
      </c>
      <c r="B188" s="155" t="s">
        <v>291</v>
      </c>
      <c r="C188" s="156" t="s">
        <v>292</v>
      </c>
      <c r="D188" s="157" t="s">
        <v>83</v>
      </c>
      <c r="E188" s="158">
        <v>3</v>
      </c>
      <c r="F188" s="158">
        <v>0</v>
      </c>
      <c r="G188" s="159">
        <f>E188*F188</f>
        <v>0</v>
      </c>
      <c r="O188" s="153">
        <v>2</v>
      </c>
      <c r="AA188" s="132">
        <v>1</v>
      </c>
      <c r="AB188" s="132">
        <v>7</v>
      </c>
      <c r="AC188" s="132">
        <v>7</v>
      </c>
      <c r="AZ188" s="132">
        <v>2</v>
      </c>
      <c r="BA188" s="132">
        <f>IF(AZ188=1,G188,0)</f>
        <v>0</v>
      </c>
      <c r="BB188" s="132">
        <f>IF(AZ188=2,G188,0)</f>
        <v>0</v>
      </c>
      <c r="BC188" s="132">
        <f>IF(AZ188=3,G188,0)</f>
        <v>0</v>
      </c>
      <c r="BD188" s="132">
        <f>IF(AZ188=4,G188,0)</f>
        <v>0</v>
      </c>
      <c r="BE188" s="132">
        <f>IF(AZ188=5,G188,0)</f>
        <v>0</v>
      </c>
      <c r="CA188" s="153">
        <v>1</v>
      </c>
      <c r="CB188" s="153">
        <v>7</v>
      </c>
      <c r="CZ188" s="132">
        <v>1.787E-2</v>
      </c>
    </row>
    <row r="189" spans="1:104" x14ac:dyDescent="0.2">
      <c r="A189" s="160"/>
      <c r="B189" s="163"/>
      <c r="C189" s="209" t="s">
        <v>293</v>
      </c>
      <c r="D189" s="210"/>
      <c r="E189" s="164">
        <v>3</v>
      </c>
      <c r="F189" s="165"/>
      <c r="G189" s="166"/>
      <c r="M189" s="162" t="s">
        <v>293</v>
      </c>
      <c r="O189" s="153"/>
    </row>
    <row r="190" spans="1:104" x14ac:dyDescent="0.2">
      <c r="A190" s="154">
        <v>76</v>
      </c>
      <c r="B190" s="155" t="s">
        <v>294</v>
      </c>
      <c r="C190" s="156" t="s">
        <v>295</v>
      </c>
      <c r="D190" s="157" t="s">
        <v>83</v>
      </c>
      <c r="E190" s="158">
        <v>1</v>
      </c>
      <c r="F190" s="158">
        <v>0</v>
      </c>
      <c r="G190" s="159">
        <f>E190*F190</f>
        <v>0</v>
      </c>
      <c r="O190" s="153">
        <v>2</v>
      </c>
      <c r="AA190" s="132">
        <v>1</v>
      </c>
      <c r="AB190" s="132">
        <v>7</v>
      </c>
      <c r="AC190" s="132">
        <v>7</v>
      </c>
      <c r="AZ190" s="132">
        <v>2</v>
      </c>
      <c r="BA190" s="132">
        <f>IF(AZ190=1,G190,0)</f>
        <v>0</v>
      </c>
      <c r="BB190" s="132">
        <f>IF(AZ190=2,G190,0)</f>
        <v>0</v>
      </c>
      <c r="BC190" s="132">
        <f>IF(AZ190=3,G190,0)</f>
        <v>0</v>
      </c>
      <c r="BD190" s="132">
        <f>IF(AZ190=4,G190,0)</f>
        <v>0</v>
      </c>
      <c r="BE190" s="132">
        <f>IF(AZ190=5,G190,0)</f>
        <v>0</v>
      </c>
      <c r="CA190" s="153">
        <v>1</v>
      </c>
      <c r="CB190" s="153">
        <v>7</v>
      </c>
      <c r="CZ190" s="132">
        <v>2.1440000000000001E-2</v>
      </c>
    </row>
    <row r="191" spans="1:104" x14ac:dyDescent="0.2">
      <c r="A191" s="160"/>
      <c r="B191" s="163"/>
      <c r="C191" s="209" t="s">
        <v>158</v>
      </c>
      <c r="D191" s="210"/>
      <c r="E191" s="164">
        <v>1</v>
      </c>
      <c r="F191" s="165"/>
      <c r="G191" s="166"/>
      <c r="M191" s="162" t="s">
        <v>158</v>
      </c>
      <c r="O191" s="153"/>
    </row>
    <row r="192" spans="1:104" ht="22.5" x14ac:dyDescent="0.2">
      <c r="A192" s="154">
        <v>77</v>
      </c>
      <c r="B192" s="155" t="s">
        <v>296</v>
      </c>
      <c r="C192" s="156" t="s">
        <v>297</v>
      </c>
      <c r="D192" s="157" t="s">
        <v>83</v>
      </c>
      <c r="E192" s="158">
        <v>2</v>
      </c>
      <c r="F192" s="158">
        <v>0</v>
      </c>
      <c r="G192" s="159">
        <f>E192*F192</f>
        <v>0</v>
      </c>
      <c r="O192" s="153">
        <v>2</v>
      </c>
      <c r="AA192" s="132">
        <v>1</v>
      </c>
      <c r="AB192" s="132">
        <v>7</v>
      </c>
      <c r="AC192" s="132">
        <v>7</v>
      </c>
      <c r="AZ192" s="132">
        <v>2</v>
      </c>
      <c r="BA192" s="132">
        <f>IF(AZ192=1,G192,0)</f>
        <v>0</v>
      </c>
      <c r="BB192" s="132">
        <f>IF(AZ192=2,G192,0)</f>
        <v>0</v>
      </c>
      <c r="BC192" s="132">
        <f>IF(AZ192=3,G192,0)</f>
        <v>0</v>
      </c>
      <c r="BD192" s="132">
        <f>IF(AZ192=4,G192,0)</f>
        <v>0</v>
      </c>
      <c r="BE192" s="132">
        <f>IF(AZ192=5,G192,0)</f>
        <v>0</v>
      </c>
      <c r="CA192" s="153">
        <v>1</v>
      </c>
      <c r="CB192" s="153">
        <v>7</v>
      </c>
      <c r="CZ192" s="132">
        <v>1.787E-2</v>
      </c>
    </row>
    <row r="193" spans="1:104" x14ac:dyDescent="0.2">
      <c r="A193" s="160"/>
      <c r="B193" s="163"/>
      <c r="C193" s="209" t="s">
        <v>201</v>
      </c>
      <c r="D193" s="210"/>
      <c r="E193" s="164">
        <v>2</v>
      </c>
      <c r="F193" s="165"/>
      <c r="G193" s="166"/>
      <c r="M193" s="162" t="s">
        <v>201</v>
      </c>
      <c r="O193" s="153"/>
    </row>
    <row r="194" spans="1:104" x14ac:dyDescent="0.2">
      <c r="A194" s="154">
        <v>78</v>
      </c>
      <c r="B194" s="155" t="s">
        <v>298</v>
      </c>
      <c r="C194" s="156" t="s">
        <v>299</v>
      </c>
      <c r="D194" s="157" t="s">
        <v>83</v>
      </c>
      <c r="E194" s="158">
        <v>1</v>
      </c>
      <c r="F194" s="158">
        <v>0</v>
      </c>
      <c r="G194" s="159">
        <f>E194*F194</f>
        <v>0</v>
      </c>
      <c r="O194" s="153">
        <v>2</v>
      </c>
      <c r="AA194" s="132">
        <v>1</v>
      </c>
      <c r="AB194" s="132">
        <v>7</v>
      </c>
      <c r="AC194" s="132">
        <v>7</v>
      </c>
      <c r="AZ194" s="132">
        <v>2</v>
      </c>
      <c r="BA194" s="132">
        <f>IF(AZ194=1,G194,0)</f>
        <v>0</v>
      </c>
      <c r="BB194" s="132">
        <f>IF(AZ194=2,G194,0)</f>
        <v>0</v>
      </c>
      <c r="BC194" s="132">
        <f>IF(AZ194=3,G194,0)</f>
        <v>0</v>
      </c>
      <c r="BD194" s="132">
        <f>IF(AZ194=4,G194,0)</f>
        <v>0</v>
      </c>
      <c r="BE194" s="132">
        <f>IF(AZ194=5,G194,0)</f>
        <v>0</v>
      </c>
      <c r="CA194" s="153">
        <v>1</v>
      </c>
      <c r="CB194" s="153">
        <v>7</v>
      </c>
      <c r="CZ194" s="132">
        <v>4.5949999999999998E-2</v>
      </c>
    </row>
    <row r="195" spans="1:104" x14ac:dyDescent="0.2">
      <c r="A195" s="160"/>
      <c r="B195" s="163"/>
      <c r="C195" s="209" t="s">
        <v>200</v>
      </c>
      <c r="D195" s="210"/>
      <c r="E195" s="164">
        <v>1</v>
      </c>
      <c r="F195" s="165"/>
      <c r="G195" s="166"/>
      <c r="M195" s="162" t="s">
        <v>200</v>
      </c>
      <c r="O195" s="153"/>
    </row>
    <row r="196" spans="1:104" x14ac:dyDescent="0.2">
      <c r="A196" s="154">
        <v>79</v>
      </c>
      <c r="B196" s="155" t="s">
        <v>300</v>
      </c>
      <c r="C196" s="156" t="s">
        <v>301</v>
      </c>
      <c r="D196" s="157" t="s">
        <v>83</v>
      </c>
      <c r="E196" s="158">
        <v>1</v>
      </c>
      <c r="F196" s="158">
        <v>0</v>
      </c>
      <c r="G196" s="159">
        <f>E196*F196</f>
        <v>0</v>
      </c>
      <c r="O196" s="153">
        <v>2</v>
      </c>
      <c r="AA196" s="132">
        <v>1</v>
      </c>
      <c r="AB196" s="132">
        <v>7</v>
      </c>
      <c r="AC196" s="132">
        <v>7</v>
      </c>
      <c r="AZ196" s="132">
        <v>2</v>
      </c>
      <c r="BA196" s="132">
        <f>IF(AZ196=1,G196,0)</f>
        <v>0</v>
      </c>
      <c r="BB196" s="132">
        <f>IF(AZ196=2,G196,0)</f>
        <v>0</v>
      </c>
      <c r="BC196" s="132">
        <f>IF(AZ196=3,G196,0)</f>
        <v>0</v>
      </c>
      <c r="BD196" s="132">
        <f>IF(AZ196=4,G196,0)</f>
        <v>0</v>
      </c>
      <c r="BE196" s="132">
        <f>IF(AZ196=5,G196,0)</f>
        <v>0</v>
      </c>
      <c r="CA196" s="153">
        <v>1</v>
      </c>
      <c r="CB196" s="153">
        <v>7</v>
      </c>
      <c r="CZ196" s="132">
        <v>1.84E-2</v>
      </c>
    </row>
    <row r="197" spans="1:104" x14ac:dyDescent="0.2">
      <c r="A197" s="160"/>
      <c r="B197" s="163"/>
      <c r="C197" s="209" t="s">
        <v>200</v>
      </c>
      <c r="D197" s="210"/>
      <c r="E197" s="164">
        <v>1</v>
      </c>
      <c r="F197" s="165"/>
      <c r="G197" s="166"/>
      <c r="M197" s="162" t="s">
        <v>200</v>
      </c>
      <c r="O197" s="153"/>
    </row>
    <row r="198" spans="1:104" x14ac:dyDescent="0.2">
      <c r="A198" s="154">
        <v>80</v>
      </c>
      <c r="B198" s="155" t="s">
        <v>302</v>
      </c>
      <c r="C198" s="156" t="s">
        <v>303</v>
      </c>
      <c r="D198" s="157" t="s">
        <v>83</v>
      </c>
      <c r="E198" s="158">
        <v>6</v>
      </c>
      <c r="F198" s="158">
        <v>0</v>
      </c>
      <c r="G198" s="159">
        <f>E198*F198</f>
        <v>0</v>
      </c>
      <c r="O198" s="153">
        <v>2</v>
      </c>
      <c r="AA198" s="132">
        <v>1</v>
      </c>
      <c r="AB198" s="132">
        <v>7</v>
      </c>
      <c r="AC198" s="132">
        <v>7</v>
      </c>
      <c r="AZ198" s="132">
        <v>2</v>
      </c>
      <c r="BA198" s="132">
        <f>IF(AZ198=1,G198,0)</f>
        <v>0</v>
      </c>
      <c r="BB198" s="132">
        <f>IF(AZ198=2,G198,0)</f>
        <v>0</v>
      </c>
      <c r="BC198" s="132">
        <f>IF(AZ198=3,G198,0)</f>
        <v>0</v>
      </c>
      <c r="BD198" s="132">
        <f>IF(AZ198=4,G198,0)</f>
        <v>0</v>
      </c>
      <c r="BE198" s="132">
        <f>IF(AZ198=5,G198,0)</f>
        <v>0</v>
      </c>
      <c r="CA198" s="153">
        <v>1</v>
      </c>
      <c r="CB198" s="153">
        <v>7</v>
      </c>
      <c r="CZ198" s="132">
        <v>0</v>
      </c>
    </row>
    <row r="199" spans="1:104" x14ac:dyDescent="0.2">
      <c r="A199" s="160"/>
      <c r="B199" s="163"/>
      <c r="C199" s="209" t="s">
        <v>290</v>
      </c>
      <c r="D199" s="210"/>
      <c r="E199" s="164">
        <v>2</v>
      </c>
      <c r="F199" s="165"/>
      <c r="G199" s="166"/>
      <c r="M199" s="162" t="s">
        <v>290</v>
      </c>
      <c r="O199" s="153"/>
    </row>
    <row r="200" spans="1:104" x14ac:dyDescent="0.2">
      <c r="A200" s="160"/>
      <c r="B200" s="163"/>
      <c r="C200" s="209" t="s">
        <v>214</v>
      </c>
      <c r="D200" s="210"/>
      <c r="E200" s="164">
        <v>4</v>
      </c>
      <c r="F200" s="165"/>
      <c r="G200" s="166"/>
      <c r="M200" s="162" t="s">
        <v>214</v>
      </c>
      <c r="O200" s="153"/>
    </row>
    <row r="201" spans="1:104" x14ac:dyDescent="0.2">
      <c r="A201" s="154">
        <v>81</v>
      </c>
      <c r="B201" s="155" t="s">
        <v>304</v>
      </c>
      <c r="C201" s="156" t="s">
        <v>305</v>
      </c>
      <c r="D201" s="157" t="s">
        <v>83</v>
      </c>
      <c r="E201" s="158">
        <v>4</v>
      </c>
      <c r="F201" s="158">
        <v>0</v>
      </c>
      <c r="G201" s="159">
        <f>E201*F201</f>
        <v>0</v>
      </c>
      <c r="O201" s="153">
        <v>2</v>
      </c>
      <c r="AA201" s="132">
        <v>1</v>
      </c>
      <c r="AB201" s="132">
        <v>7</v>
      </c>
      <c r="AC201" s="132">
        <v>7</v>
      </c>
      <c r="AZ201" s="132">
        <v>2</v>
      </c>
      <c r="BA201" s="132">
        <f>IF(AZ201=1,G201,0)</f>
        <v>0</v>
      </c>
      <c r="BB201" s="132">
        <f>IF(AZ201=2,G201,0)</f>
        <v>0</v>
      </c>
      <c r="BC201" s="132">
        <f>IF(AZ201=3,G201,0)</f>
        <v>0</v>
      </c>
      <c r="BD201" s="132">
        <f>IF(AZ201=4,G201,0)</f>
        <v>0</v>
      </c>
      <c r="BE201" s="132">
        <f>IF(AZ201=5,G201,0)</f>
        <v>0</v>
      </c>
      <c r="CA201" s="153">
        <v>1</v>
      </c>
      <c r="CB201" s="153">
        <v>7</v>
      </c>
      <c r="CZ201" s="132">
        <v>0</v>
      </c>
    </row>
    <row r="202" spans="1:104" x14ac:dyDescent="0.2">
      <c r="A202" s="160"/>
      <c r="B202" s="163"/>
      <c r="C202" s="209" t="s">
        <v>139</v>
      </c>
      <c r="D202" s="210"/>
      <c r="E202" s="164">
        <v>2</v>
      </c>
      <c r="F202" s="165"/>
      <c r="G202" s="166"/>
      <c r="M202" s="162" t="s">
        <v>139</v>
      </c>
      <c r="O202" s="153"/>
    </row>
    <row r="203" spans="1:104" x14ac:dyDescent="0.2">
      <c r="A203" s="160"/>
      <c r="B203" s="163"/>
      <c r="C203" s="209" t="s">
        <v>201</v>
      </c>
      <c r="D203" s="210"/>
      <c r="E203" s="164">
        <v>2</v>
      </c>
      <c r="F203" s="165"/>
      <c r="G203" s="166"/>
      <c r="M203" s="162" t="s">
        <v>201</v>
      </c>
      <c r="O203" s="153"/>
    </row>
    <row r="204" spans="1:104" x14ac:dyDescent="0.2">
      <c r="A204" s="154">
        <v>82</v>
      </c>
      <c r="B204" s="155" t="s">
        <v>306</v>
      </c>
      <c r="C204" s="156" t="s">
        <v>307</v>
      </c>
      <c r="D204" s="157" t="s">
        <v>83</v>
      </c>
      <c r="E204" s="158">
        <v>4</v>
      </c>
      <c r="F204" s="158">
        <v>0</v>
      </c>
      <c r="G204" s="159">
        <f>E204*F204</f>
        <v>0</v>
      </c>
      <c r="O204" s="153">
        <v>2</v>
      </c>
      <c r="AA204" s="132">
        <v>1</v>
      </c>
      <c r="AB204" s="132">
        <v>7</v>
      </c>
      <c r="AC204" s="132">
        <v>7</v>
      </c>
      <c r="AZ204" s="132">
        <v>2</v>
      </c>
      <c r="BA204" s="132">
        <f>IF(AZ204=1,G204,0)</f>
        <v>0</v>
      </c>
      <c r="BB204" s="132">
        <f>IF(AZ204=2,G204,0)</f>
        <v>0</v>
      </c>
      <c r="BC204" s="132">
        <f>IF(AZ204=3,G204,0)</f>
        <v>0</v>
      </c>
      <c r="BD204" s="132">
        <f>IF(AZ204=4,G204,0)</f>
        <v>0</v>
      </c>
      <c r="BE204" s="132">
        <f>IF(AZ204=5,G204,0)</f>
        <v>0</v>
      </c>
      <c r="CA204" s="153">
        <v>1</v>
      </c>
      <c r="CB204" s="153">
        <v>7</v>
      </c>
      <c r="CZ204" s="132">
        <v>0</v>
      </c>
    </row>
    <row r="205" spans="1:104" x14ac:dyDescent="0.2">
      <c r="A205" s="160"/>
      <c r="B205" s="163"/>
      <c r="C205" s="209" t="s">
        <v>214</v>
      </c>
      <c r="D205" s="210"/>
      <c r="E205" s="164">
        <v>4</v>
      </c>
      <c r="F205" s="165"/>
      <c r="G205" s="166"/>
      <c r="M205" s="162" t="s">
        <v>214</v>
      </c>
      <c r="O205" s="153"/>
    </row>
    <row r="206" spans="1:104" x14ac:dyDescent="0.2">
      <c r="A206" s="154">
        <v>83</v>
      </c>
      <c r="B206" s="155" t="s">
        <v>308</v>
      </c>
      <c r="C206" s="156" t="s">
        <v>309</v>
      </c>
      <c r="D206" s="157" t="s">
        <v>83</v>
      </c>
      <c r="E206" s="158">
        <v>5</v>
      </c>
      <c r="F206" s="158">
        <v>0</v>
      </c>
      <c r="G206" s="159">
        <f>E206*F206</f>
        <v>0</v>
      </c>
      <c r="O206" s="153">
        <v>2</v>
      </c>
      <c r="AA206" s="132">
        <v>1</v>
      </c>
      <c r="AB206" s="132">
        <v>7</v>
      </c>
      <c r="AC206" s="132">
        <v>7</v>
      </c>
      <c r="AZ206" s="132">
        <v>2</v>
      </c>
      <c r="BA206" s="132">
        <f>IF(AZ206=1,G206,0)</f>
        <v>0</v>
      </c>
      <c r="BB206" s="132">
        <f>IF(AZ206=2,G206,0)</f>
        <v>0</v>
      </c>
      <c r="BC206" s="132">
        <f>IF(AZ206=3,G206,0)</f>
        <v>0</v>
      </c>
      <c r="BD206" s="132">
        <f>IF(AZ206=4,G206,0)</f>
        <v>0</v>
      </c>
      <c r="BE206" s="132">
        <f>IF(AZ206=5,G206,0)</f>
        <v>0</v>
      </c>
      <c r="CA206" s="153">
        <v>1</v>
      </c>
      <c r="CB206" s="153">
        <v>7</v>
      </c>
      <c r="CZ206" s="132">
        <v>0</v>
      </c>
    </row>
    <row r="207" spans="1:104" x14ac:dyDescent="0.2">
      <c r="A207" s="160"/>
      <c r="B207" s="163"/>
      <c r="C207" s="209" t="s">
        <v>200</v>
      </c>
      <c r="D207" s="210"/>
      <c r="E207" s="164">
        <v>1</v>
      </c>
      <c r="F207" s="165"/>
      <c r="G207" s="166"/>
      <c r="M207" s="162" t="s">
        <v>200</v>
      </c>
      <c r="O207" s="153"/>
    </row>
    <row r="208" spans="1:104" x14ac:dyDescent="0.2">
      <c r="A208" s="160"/>
      <c r="B208" s="163"/>
      <c r="C208" s="209" t="s">
        <v>290</v>
      </c>
      <c r="D208" s="210"/>
      <c r="E208" s="164">
        <v>2</v>
      </c>
      <c r="F208" s="165"/>
      <c r="G208" s="166"/>
      <c r="M208" s="162" t="s">
        <v>290</v>
      </c>
      <c r="O208" s="153"/>
    </row>
    <row r="209" spans="1:104" x14ac:dyDescent="0.2">
      <c r="A209" s="160"/>
      <c r="B209" s="163"/>
      <c r="C209" s="209" t="s">
        <v>201</v>
      </c>
      <c r="D209" s="210"/>
      <c r="E209" s="164">
        <v>2</v>
      </c>
      <c r="F209" s="165"/>
      <c r="G209" s="166"/>
      <c r="M209" s="162" t="s">
        <v>201</v>
      </c>
      <c r="O209" s="153"/>
    </row>
    <row r="210" spans="1:104" x14ac:dyDescent="0.2">
      <c r="A210" s="154">
        <v>84</v>
      </c>
      <c r="B210" s="155" t="s">
        <v>310</v>
      </c>
      <c r="C210" s="156" t="s">
        <v>311</v>
      </c>
      <c r="D210" s="157" t="s">
        <v>83</v>
      </c>
      <c r="E210" s="158">
        <v>1</v>
      </c>
      <c r="F210" s="158">
        <v>0</v>
      </c>
      <c r="G210" s="159">
        <f>E210*F210</f>
        <v>0</v>
      </c>
      <c r="O210" s="153">
        <v>2</v>
      </c>
      <c r="AA210" s="132">
        <v>1</v>
      </c>
      <c r="AB210" s="132">
        <v>7</v>
      </c>
      <c r="AC210" s="132">
        <v>7</v>
      </c>
      <c r="AZ210" s="132">
        <v>2</v>
      </c>
      <c r="BA210" s="132">
        <f>IF(AZ210=1,G210,0)</f>
        <v>0</v>
      </c>
      <c r="BB210" s="132">
        <f>IF(AZ210=2,G210,0)</f>
        <v>0</v>
      </c>
      <c r="BC210" s="132">
        <f>IF(AZ210=3,G210,0)</f>
        <v>0</v>
      </c>
      <c r="BD210" s="132">
        <f>IF(AZ210=4,G210,0)</f>
        <v>0</v>
      </c>
      <c r="BE210" s="132">
        <f>IF(AZ210=5,G210,0)</f>
        <v>0</v>
      </c>
      <c r="CA210" s="153">
        <v>1</v>
      </c>
      <c r="CB210" s="153">
        <v>7</v>
      </c>
      <c r="CZ210" s="132">
        <v>0</v>
      </c>
    </row>
    <row r="211" spans="1:104" x14ac:dyDescent="0.2">
      <c r="A211" s="160"/>
      <c r="B211" s="163"/>
      <c r="C211" s="209" t="s">
        <v>200</v>
      </c>
      <c r="D211" s="210"/>
      <c r="E211" s="164">
        <v>1</v>
      </c>
      <c r="F211" s="165"/>
      <c r="G211" s="166"/>
      <c r="M211" s="162" t="s">
        <v>200</v>
      </c>
      <c r="O211" s="153"/>
    </row>
    <row r="212" spans="1:104" x14ac:dyDescent="0.2">
      <c r="A212" s="154">
        <v>85</v>
      </c>
      <c r="B212" s="155" t="s">
        <v>312</v>
      </c>
      <c r="C212" s="156" t="s">
        <v>313</v>
      </c>
      <c r="D212" s="157" t="s">
        <v>83</v>
      </c>
      <c r="E212" s="158">
        <v>1</v>
      </c>
      <c r="F212" s="158">
        <v>0</v>
      </c>
      <c r="G212" s="159">
        <f>E212*F212</f>
        <v>0</v>
      </c>
      <c r="O212" s="153">
        <v>2</v>
      </c>
      <c r="AA212" s="132">
        <v>1</v>
      </c>
      <c r="AB212" s="132">
        <v>7</v>
      </c>
      <c r="AC212" s="132">
        <v>7</v>
      </c>
      <c r="AZ212" s="132">
        <v>2</v>
      </c>
      <c r="BA212" s="132">
        <f>IF(AZ212=1,G212,0)</f>
        <v>0</v>
      </c>
      <c r="BB212" s="132">
        <f>IF(AZ212=2,G212,0)</f>
        <v>0</v>
      </c>
      <c r="BC212" s="132">
        <f>IF(AZ212=3,G212,0)</f>
        <v>0</v>
      </c>
      <c r="BD212" s="132">
        <f>IF(AZ212=4,G212,0)</f>
        <v>0</v>
      </c>
      <c r="BE212" s="132">
        <f>IF(AZ212=5,G212,0)</f>
        <v>0</v>
      </c>
      <c r="CA212" s="153">
        <v>1</v>
      </c>
      <c r="CB212" s="153">
        <v>7</v>
      </c>
      <c r="CZ212" s="132">
        <v>0</v>
      </c>
    </row>
    <row r="213" spans="1:104" x14ac:dyDescent="0.2">
      <c r="A213" s="160"/>
      <c r="B213" s="163"/>
      <c r="C213" s="209" t="s">
        <v>314</v>
      </c>
      <c r="D213" s="210"/>
      <c r="E213" s="164">
        <v>1</v>
      </c>
      <c r="F213" s="165"/>
      <c r="G213" s="166"/>
      <c r="M213" s="162" t="s">
        <v>314</v>
      </c>
      <c r="O213" s="153"/>
    </row>
    <row r="214" spans="1:104" x14ac:dyDescent="0.2">
      <c r="A214" s="154">
        <v>86</v>
      </c>
      <c r="B214" s="155" t="s">
        <v>312</v>
      </c>
      <c r="C214" s="156" t="s">
        <v>315</v>
      </c>
      <c r="D214" s="157" t="s">
        <v>83</v>
      </c>
      <c r="E214" s="158">
        <v>7</v>
      </c>
      <c r="F214" s="158"/>
      <c r="G214" s="159">
        <f>E214*F214</f>
        <v>0</v>
      </c>
      <c r="O214" s="153">
        <v>2</v>
      </c>
      <c r="AA214" s="132">
        <v>1</v>
      </c>
      <c r="AB214" s="132">
        <v>7</v>
      </c>
      <c r="AC214" s="132">
        <v>7</v>
      </c>
      <c r="AZ214" s="132">
        <v>2</v>
      </c>
      <c r="BA214" s="132">
        <f>IF(AZ214=1,G214,0)</f>
        <v>0</v>
      </c>
      <c r="BB214" s="132">
        <f>IF(AZ214=2,G214,0)</f>
        <v>0</v>
      </c>
      <c r="BC214" s="132">
        <f>IF(AZ214=3,G214,0)</f>
        <v>0</v>
      </c>
      <c r="BD214" s="132">
        <f>IF(AZ214=4,G214,0)</f>
        <v>0</v>
      </c>
      <c r="BE214" s="132">
        <f>IF(AZ214=5,G214,0)</f>
        <v>0</v>
      </c>
      <c r="CA214" s="153">
        <v>1</v>
      </c>
      <c r="CB214" s="153">
        <v>7</v>
      </c>
      <c r="CZ214" s="132">
        <v>0</v>
      </c>
    </row>
    <row r="215" spans="1:104" x14ac:dyDescent="0.2">
      <c r="A215" s="160"/>
      <c r="B215" s="163"/>
      <c r="C215" s="209" t="s">
        <v>290</v>
      </c>
      <c r="D215" s="210"/>
      <c r="E215" s="164">
        <v>2</v>
      </c>
      <c r="F215" s="165"/>
      <c r="G215" s="166"/>
      <c r="M215" s="162" t="s">
        <v>290</v>
      </c>
      <c r="O215" s="153"/>
    </row>
    <row r="216" spans="1:104" x14ac:dyDescent="0.2">
      <c r="A216" s="160"/>
      <c r="B216" s="163"/>
      <c r="C216" s="209" t="s">
        <v>316</v>
      </c>
      <c r="D216" s="210"/>
      <c r="E216" s="164">
        <v>5</v>
      </c>
      <c r="F216" s="165"/>
      <c r="G216" s="166"/>
      <c r="M216" s="162" t="s">
        <v>316</v>
      </c>
      <c r="O216" s="153"/>
    </row>
    <row r="217" spans="1:104" x14ac:dyDescent="0.2">
      <c r="A217" s="154">
        <v>87</v>
      </c>
      <c r="B217" s="155" t="s">
        <v>317</v>
      </c>
      <c r="C217" s="156" t="s">
        <v>318</v>
      </c>
      <c r="D217" s="157" t="s">
        <v>61</v>
      </c>
      <c r="E217" s="158"/>
      <c r="F217" s="158"/>
      <c r="G217" s="159">
        <f>E217*F217</f>
        <v>0</v>
      </c>
      <c r="O217" s="153">
        <v>2</v>
      </c>
      <c r="AA217" s="132">
        <v>7</v>
      </c>
      <c r="AB217" s="132">
        <v>1002</v>
      </c>
      <c r="AC217" s="132">
        <v>5</v>
      </c>
      <c r="AZ217" s="132">
        <v>2</v>
      </c>
      <c r="BA217" s="132">
        <f>IF(AZ217=1,G217,0)</f>
        <v>0</v>
      </c>
      <c r="BB217" s="132">
        <f>IF(AZ217=2,G217,0)</f>
        <v>0</v>
      </c>
      <c r="BC217" s="132">
        <f>IF(AZ217=3,G217,0)</f>
        <v>0</v>
      </c>
      <c r="BD217" s="132">
        <f>IF(AZ217=4,G217,0)</f>
        <v>0</v>
      </c>
      <c r="BE217" s="132">
        <f>IF(AZ217=5,G217,0)</f>
        <v>0</v>
      </c>
      <c r="CA217" s="153">
        <v>7</v>
      </c>
      <c r="CB217" s="153">
        <v>1002</v>
      </c>
      <c r="CZ217" s="132">
        <v>0</v>
      </c>
    </row>
    <row r="218" spans="1:104" x14ac:dyDescent="0.2">
      <c r="A218" s="154">
        <v>88</v>
      </c>
      <c r="B218" s="155" t="s">
        <v>319</v>
      </c>
      <c r="C218" s="156" t="s">
        <v>320</v>
      </c>
      <c r="D218" s="157" t="s">
        <v>130</v>
      </c>
      <c r="E218" s="158">
        <v>72</v>
      </c>
      <c r="F218" s="158">
        <v>0</v>
      </c>
      <c r="G218" s="159">
        <f>E218*F218</f>
        <v>0</v>
      </c>
      <c r="O218" s="153">
        <v>2</v>
      </c>
      <c r="AA218" s="132">
        <v>10</v>
      </c>
      <c r="AB218" s="132">
        <v>0</v>
      </c>
      <c r="AC218" s="132">
        <v>8</v>
      </c>
      <c r="AZ218" s="132">
        <v>5</v>
      </c>
      <c r="BA218" s="132">
        <f>IF(AZ218=1,G218,0)</f>
        <v>0</v>
      </c>
      <c r="BB218" s="132">
        <f>IF(AZ218=2,G218,0)</f>
        <v>0</v>
      </c>
      <c r="BC218" s="132">
        <f>IF(AZ218=3,G218,0)</f>
        <v>0</v>
      </c>
      <c r="BD218" s="132">
        <f>IF(AZ218=4,G218,0)</f>
        <v>0</v>
      </c>
      <c r="BE218" s="132">
        <f>IF(AZ218=5,G218,0)</f>
        <v>0</v>
      </c>
      <c r="CA218" s="153">
        <v>10</v>
      </c>
      <c r="CB218" s="153">
        <v>0</v>
      </c>
      <c r="CZ218" s="132">
        <v>0</v>
      </c>
    </row>
    <row r="219" spans="1:104" x14ac:dyDescent="0.2">
      <c r="A219" s="167"/>
      <c r="B219" s="168" t="s">
        <v>73</v>
      </c>
      <c r="C219" s="169" t="str">
        <f>CONCATENATE(B173," ",C173)</f>
        <v>735 Otopná tělesa</v>
      </c>
      <c r="D219" s="170"/>
      <c r="E219" s="171"/>
      <c r="F219" s="172"/>
      <c r="G219" s="173">
        <f>SUM(G173:G218)</f>
        <v>0</v>
      </c>
      <c r="O219" s="153">
        <v>4</v>
      </c>
      <c r="BA219" s="174">
        <f>SUM(BA173:BA218)</f>
        <v>0</v>
      </c>
      <c r="BB219" s="174">
        <f>SUM(BB173:BB218)</f>
        <v>0</v>
      </c>
      <c r="BC219" s="174">
        <f>SUM(BC173:BC218)</f>
        <v>0</v>
      </c>
      <c r="BD219" s="174">
        <f>SUM(BD173:BD218)</f>
        <v>0</v>
      </c>
      <c r="BE219" s="174">
        <f>SUM(BE173:BE218)</f>
        <v>0</v>
      </c>
    </row>
    <row r="220" spans="1:104" x14ac:dyDescent="0.2">
      <c r="A220" s="147" t="s">
        <v>72</v>
      </c>
      <c r="B220" s="148" t="s">
        <v>321</v>
      </c>
      <c r="C220" s="149" t="s">
        <v>322</v>
      </c>
      <c r="D220" s="150"/>
      <c r="E220" s="151"/>
      <c r="F220" s="151"/>
      <c r="G220" s="152"/>
      <c r="O220" s="153">
        <v>1</v>
      </c>
    </row>
    <row r="221" spans="1:104" x14ac:dyDescent="0.2">
      <c r="A221" s="154">
        <v>89</v>
      </c>
      <c r="B221" s="155" t="s">
        <v>323</v>
      </c>
      <c r="C221" s="156" t="s">
        <v>324</v>
      </c>
      <c r="D221" s="157" t="s">
        <v>325</v>
      </c>
      <c r="E221" s="158">
        <v>0.2942072</v>
      </c>
      <c r="F221" s="158">
        <v>0</v>
      </c>
      <c r="G221" s="159">
        <f>E221*F221</f>
        <v>0</v>
      </c>
      <c r="O221" s="153">
        <v>2</v>
      </c>
      <c r="AA221" s="132">
        <v>8</v>
      </c>
      <c r="AB221" s="132">
        <v>0</v>
      </c>
      <c r="AC221" s="132">
        <v>3</v>
      </c>
      <c r="AZ221" s="132">
        <v>1</v>
      </c>
      <c r="BA221" s="132">
        <f>IF(AZ221=1,G221,0)</f>
        <v>0</v>
      </c>
      <c r="BB221" s="132">
        <f>IF(AZ221=2,G221,0)</f>
        <v>0</v>
      </c>
      <c r="BC221" s="132">
        <f>IF(AZ221=3,G221,0)</f>
        <v>0</v>
      </c>
      <c r="BD221" s="132">
        <f>IF(AZ221=4,G221,0)</f>
        <v>0</v>
      </c>
      <c r="BE221" s="132">
        <f>IF(AZ221=5,G221,0)</f>
        <v>0</v>
      </c>
      <c r="CA221" s="153">
        <v>8</v>
      </c>
      <c r="CB221" s="153">
        <v>0</v>
      </c>
      <c r="CZ221" s="132">
        <v>0</v>
      </c>
    </row>
    <row r="222" spans="1:104" x14ac:dyDescent="0.2">
      <c r="A222" s="154">
        <v>90</v>
      </c>
      <c r="B222" s="155" t="s">
        <v>326</v>
      </c>
      <c r="C222" s="156" t="s">
        <v>327</v>
      </c>
      <c r="D222" s="157" t="s">
        <v>325</v>
      </c>
      <c r="E222" s="158">
        <v>1.1768288</v>
      </c>
      <c r="F222" s="158">
        <v>0</v>
      </c>
      <c r="G222" s="159">
        <f>E222*F222</f>
        <v>0</v>
      </c>
      <c r="O222" s="153">
        <v>2</v>
      </c>
      <c r="AA222" s="132">
        <v>8</v>
      </c>
      <c r="AB222" s="132">
        <v>0</v>
      </c>
      <c r="AC222" s="132">
        <v>3</v>
      </c>
      <c r="AZ222" s="132">
        <v>1</v>
      </c>
      <c r="BA222" s="132">
        <f>IF(AZ222=1,G222,0)</f>
        <v>0</v>
      </c>
      <c r="BB222" s="132">
        <f>IF(AZ222=2,G222,0)</f>
        <v>0</v>
      </c>
      <c r="BC222" s="132">
        <f>IF(AZ222=3,G222,0)</f>
        <v>0</v>
      </c>
      <c r="BD222" s="132">
        <f>IF(AZ222=4,G222,0)</f>
        <v>0</v>
      </c>
      <c r="BE222" s="132">
        <f>IF(AZ222=5,G222,0)</f>
        <v>0</v>
      </c>
      <c r="CA222" s="153">
        <v>8</v>
      </c>
      <c r="CB222" s="153">
        <v>0</v>
      </c>
      <c r="CZ222" s="132">
        <v>0</v>
      </c>
    </row>
    <row r="223" spans="1:104" x14ac:dyDescent="0.2">
      <c r="A223" s="154">
        <v>91</v>
      </c>
      <c r="B223" s="155" t="s">
        <v>328</v>
      </c>
      <c r="C223" s="156" t="s">
        <v>329</v>
      </c>
      <c r="D223" s="157" t="s">
        <v>325</v>
      </c>
      <c r="E223" s="158">
        <v>0.2942072</v>
      </c>
      <c r="F223" s="158">
        <v>0</v>
      </c>
      <c r="G223" s="159">
        <f>E223*F223</f>
        <v>0</v>
      </c>
      <c r="O223" s="153">
        <v>2</v>
      </c>
      <c r="AA223" s="132">
        <v>8</v>
      </c>
      <c r="AB223" s="132">
        <v>0</v>
      </c>
      <c r="AC223" s="132">
        <v>3</v>
      </c>
      <c r="AZ223" s="132">
        <v>1</v>
      </c>
      <c r="BA223" s="132">
        <f>IF(AZ223=1,G223,0)</f>
        <v>0</v>
      </c>
      <c r="BB223" s="132">
        <f>IF(AZ223=2,G223,0)</f>
        <v>0</v>
      </c>
      <c r="BC223" s="132">
        <f>IF(AZ223=3,G223,0)</f>
        <v>0</v>
      </c>
      <c r="BD223" s="132">
        <f>IF(AZ223=4,G223,0)</f>
        <v>0</v>
      </c>
      <c r="BE223" s="132">
        <f>IF(AZ223=5,G223,0)</f>
        <v>0</v>
      </c>
      <c r="CA223" s="153">
        <v>8</v>
      </c>
      <c r="CB223" s="153">
        <v>0</v>
      </c>
      <c r="CZ223" s="132">
        <v>0</v>
      </c>
    </row>
    <row r="224" spans="1:104" x14ac:dyDescent="0.2">
      <c r="A224" s="154">
        <v>92</v>
      </c>
      <c r="B224" s="155" t="s">
        <v>330</v>
      </c>
      <c r="C224" s="156" t="s">
        <v>331</v>
      </c>
      <c r="D224" s="157" t="s">
        <v>325</v>
      </c>
      <c r="E224" s="158">
        <v>1.1768288</v>
      </c>
      <c r="F224" s="158">
        <v>0</v>
      </c>
      <c r="G224" s="159">
        <f>E224*F224</f>
        <v>0</v>
      </c>
      <c r="O224" s="153">
        <v>2</v>
      </c>
      <c r="AA224" s="132">
        <v>8</v>
      </c>
      <c r="AB224" s="132">
        <v>0</v>
      </c>
      <c r="AC224" s="132">
        <v>3</v>
      </c>
      <c r="AZ224" s="132">
        <v>1</v>
      </c>
      <c r="BA224" s="132">
        <f>IF(AZ224=1,G224,0)</f>
        <v>0</v>
      </c>
      <c r="BB224" s="132">
        <f>IF(AZ224=2,G224,0)</f>
        <v>0</v>
      </c>
      <c r="BC224" s="132">
        <f>IF(AZ224=3,G224,0)</f>
        <v>0</v>
      </c>
      <c r="BD224" s="132">
        <f>IF(AZ224=4,G224,0)</f>
        <v>0</v>
      </c>
      <c r="BE224" s="132">
        <f>IF(AZ224=5,G224,0)</f>
        <v>0</v>
      </c>
      <c r="CA224" s="153">
        <v>8</v>
      </c>
      <c r="CB224" s="153">
        <v>0</v>
      </c>
      <c r="CZ224" s="132">
        <v>0</v>
      </c>
    </row>
    <row r="225" spans="1:104" ht="22.5" x14ac:dyDescent="0.2">
      <c r="A225" s="154">
        <v>93</v>
      </c>
      <c r="B225" s="155" t="s">
        <v>332</v>
      </c>
      <c r="C225" s="156" t="s">
        <v>333</v>
      </c>
      <c r="D225" s="157" t="s">
        <v>325</v>
      </c>
      <c r="E225" s="158">
        <v>0.2942072</v>
      </c>
      <c r="F225" s="158">
        <v>0</v>
      </c>
      <c r="G225" s="159">
        <f>E225*F225</f>
        <v>0</v>
      </c>
      <c r="O225" s="153">
        <v>2</v>
      </c>
      <c r="AA225" s="132">
        <v>8</v>
      </c>
      <c r="AB225" s="132">
        <v>0</v>
      </c>
      <c r="AC225" s="132">
        <v>3</v>
      </c>
      <c r="AZ225" s="132">
        <v>1</v>
      </c>
      <c r="BA225" s="132">
        <f>IF(AZ225=1,G225,0)</f>
        <v>0</v>
      </c>
      <c r="BB225" s="132">
        <f>IF(AZ225=2,G225,0)</f>
        <v>0</v>
      </c>
      <c r="BC225" s="132">
        <f>IF(AZ225=3,G225,0)</f>
        <v>0</v>
      </c>
      <c r="BD225" s="132">
        <f>IF(AZ225=4,G225,0)</f>
        <v>0</v>
      </c>
      <c r="BE225" s="132">
        <f>IF(AZ225=5,G225,0)</f>
        <v>0</v>
      </c>
      <c r="CA225" s="153">
        <v>8</v>
      </c>
      <c r="CB225" s="153">
        <v>0</v>
      </c>
      <c r="CZ225" s="132">
        <v>0</v>
      </c>
    </row>
    <row r="226" spans="1:104" x14ac:dyDescent="0.2">
      <c r="A226" s="160"/>
      <c r="B226" s="161"/>
      <c r="C226" s="211" t="s">
        <v>334</v>
      </c>
      <c r="D226" s="212"/>
      <c r="E226" s="212"/>
      <c r="F226" s="212"/>
      <c r="G226" s="213"/>
      <c r="L226" s="162" t="s">
        <v>334</v>
      </c>
      <c r="O226" s="153">
        <v>3</v>
      </c>
    </row>
    <row r="227" spans="1:104" x14ac:dyDescent="0.2">
      <c r="A227" s="160"/>
      <c r="B227" s="161"/>
      <c r="C227" s="211" t="s">
        <v>335</v>
      </c>
      <c r="D227" s="212"/>
      <c r="E227" s="212"/>
      <c r="F227" s="212"/>
      <c r="G227" s="213"/>
      <c r="L227" s="162" t="s">
        <v>335</v>
      </c>
      <c r="O227" s="153">
        <v>3</v>
      </c>
    </row>
    <row r="228" spans="1:104" x14ac:dyDescent="0.2">
      <c r="A228" s="154">
        <v>94</v>
      </c>
      <c r="B228" s="155" t="s">
        <v>336</v>
      </c>
      <c r="C228" s="156" t="s">
        <v>337</v>
      </c>
      <c r="D228" s="157" t="s">
        <v>325</v>
      </c>
      <c r="E228" s="158">
        <v>4.1189007999999996</v>
      </c>
      <c r="F228" s="158">
        <v>0</v>
      </c>
      <c r="G228" s="159">
        <f>E228*F228</f>
        <v>0</v>
      </c>
      <c r="O228" s="153">
        <v>2</v>
      </c>
      <c r="AA228" s="132">
        <v>8</v>
      </c>
      <c r="AB228" s="132">
        <v>0</v>
      </c>
      <c r="AC228" s="132">
        <v>3</v>
      </c>
      <c r="AZ228" s="132">
        <v>1</v>
      </c>
      <c r="BA228" s="132">
        <f>IF(AZ228=1,G228,0)</f>
        <v>0</v>
      </c>
      <c r="BB228" s="132">
        <f>IF(AZ228=2,G228,0)</f>
        <v>0</v>
      </c>
      <c r="BC228" s="132">
        <f>IF(AZ228=3,G228,0)</f>
        <v>0</v>
      </c>
      <c r="BD228" s="132">
        <f>IF(AZ228=4,G228,0)</f>
        <v>0</v>
      </c>
      <c r="BE228" s="132">
        <f>IF(AZ228=5,G228,0)</f>
        <v>0</v>
      </c>
      <c r="CA228" s="153">
        <v>8</v>
      </c>
      <c r="CB228" s="153">
        <v>0</v>
      </c>
      <c r="CZ228" s="132">
        <v>0</v>
      </c>
    </row>
    <row r="229" spans="1:104" x14ac:dyDescent="0.2">
      <c r="A229" s="154">
        <v>95</v>
      </c>
      <c r="B229" s="155" t="s">
        <v>338</v>
      </c>
      <c r="C229" s="156" t="s">
        <v>339</v>
      </c>
      <c r="D229" s="157" t="s">
        <v>325</v>
      </c>
      <c r="E229" s="158">
        <v>0.2942072</v>
      </c>
      <c r="F229" s="158">
        <v>0</v>
      </c>
      <c r="G229" s="159">
        <f>E229*F229</f>
        <v>0</v>
      </c>
      <c r="O229" s="153">
        <v>2</v>
      </c>
      <c r="AA229" s="132">
        <v>8</v>
      </c>
      <c r="AB229" s="132">
        <v>0</v>
      </c>
      <c r="AC229" s="132">
        <v>3</v>
      </c>
      <c r="AZ229" s="132">
        <v>1</v>
      </c>
      <c r="BA229" s="132">
        <f>IF(AZ229=1,G229,0)</f>
        <v>0</v>
      </c>
      <c r="BB229" s="132">
        <f>IF(AZ229=2,G229,0)</f>
        <v>0</v>
      </c>
      <c r="BC229" s="132">
        <f>IF(AZ229=3,G229,0)</f>
        <v>0</v>
      </c>
      <c r="BD229" s="132">
        <f>IF(AZ229=4,G229,0)</f>
        <v>0</v>
      </c>
      <c r="BE229" s="132">
        <f>IF(AZ229=5,G229,0)</f>
        <v>0</v>
      </c>
      <c r="CA229" s="153">
        <v>8</v>
      </c>
      <c r="CB229" s="153">
        <v>0</v>
      </c>
      <c r="CZ229" s="132">
        <v>0</v>
      </c>
    </row>
    <row r="230" spans="1:104" x14ac:dyDescent="0.2">
      <c r="A230" s="167"/>
      <c r="B230" s="168" t="s">
        <v>73</v>
      </c>
      <c r="C230" s="169" t="str">
        <f>CONCATENATE(B220," ",C220)</f>
        <v>D96 Přesuny suti a vybouraných hmot</v>
      </c>
      <c r="D230" s="170"/>
      <c r="E230" s="171"/>
      <c r="F230" s="172"/>
      <c r="G230" s="173">
        <f>SUM(G220:G229)</f>
        <v>0</v>
      </c>
      <c r="O230" s="153">
        <v>4</v>
      </c>
      <c r="BA230" s="174">
        <f>SUM(BA220:BA229)</f>
        <v>0</v>
      </c>
      <c r="BB230" s="174">
        <f>SUM(BB220:BB229)</f>
        <v>0</v>
      </c>
      <c r="BC230" s="174">
        <f>SUM(BC220:BC229)</f>
        <v>0</v>
      </c>
      <c r="BD230" s="174">
        <f>SUM(BD220:BD229)</f>
        <v>0</v>
      </c>
      <c r="BE230" s="174">
        <f>SUM(BE220:BE229)</f>
        <v>0</v>
      </c>
    </row>
    <row r="231" spans="1:104" x14ac:dyDescent="0.2">
      <c r="E231" s="132"/>
    </row>
    <row r="232" spans="1:104" x14ac:dyDescent="0.2">
      <c r="E232" s="132"/>
    </row>
    <row r="233" spans="1:104" x14ac:dyDescent="0.2">
      <c r="E233" s="132"/>
    </row>
    <row r="234" spans="1:104" x14ac:dyDescent="0.2">
      <c r="E234" s="132"/>
    </row>
    <row r="235" spans="1:104" x14ac:dyDescent="0.2">
      <c r="E235" s="132"/>
    </row>
    <row r="236" spans="1:104" x14ac:dyDescent="0.2">
      <c r="E236" s="132"/>
    </row>
    <row r="237" spans="1:104" x14ac:dyDescent="0.2">
      <c r="E237" s="132"/>
    </row>
    <row r="238" spans="1:104" x14ac:dyDescent="0.2">
      <c r="E238" s="132"/>
    </row>
    <row r="239" spans="1:104" x14ac:dyDescent="0.2">
      <c r="E239" s="132"/>
    </row>
    <row r="240" spans="1:104" x14ac:dyDescent="0.2">
      <c r="E240" s="132"/>
    </row>
    <row r="241" spans="5:5" x14ac:dyDescent="0.2">
      <c r="E241" s="132"/>
    </row>
    <row r="242" spans="5:5" x14ac:dyDescent="0.2">
      <c r="E242" s="132"/>
    </row>
    <row r="243" spans="5:5" x14ac:dyDescent="0.2">
      <c r="E243" s="132"/>
    </row>
    <row r="244" spans="5:5" x14ac:dyDescent="0.2">
      <c r="E244" s="132"/>
    </row>
    <row r="245" spans="5:5" x14ac:dyDescent="0.2">
      <c r="E245" s="132"/>
    </row>
    <row r="246" spans="5:5" x14ac:dyDescent="0.2">
      <c r="E246" s="132"/>
    </row>
    <row r="247" spans="5:5" x14ac:dyDescent="0.2">
      <c r="E247" s="132"/>
    </row>
    <row r="248" spans="5:5" x14ac:dyDescent="0.2">
      <c r="E248" s="132"/>
    </row>
    <row r="249" spans="5:5" x14ac:dyDescent="0.2">
      <c r="E249" s="132"/>
    </row>
    <row r="250" spans="5:5" x14ac:dyDescent="0.2">
      <c r="E250" s="132"/>
    </row>
    <row r="251" spans="5:5" x14ac:dyDescent="0.2">
      <c r="E251" s="132"/>
    </row>
    <row r="252" spans="5:5" x14ac:dyDescent="0.2">
      <c r="E252" s="132"/>
    </row>
    <row r="253" spans="5:5" x14ac:dyDescent="0.2">
      <c r="E253" s="132"/>
    </row>
    <row r="254" spans="5:5" x14ac:dyDescent="0.2">
      <c r="E254" s="132"/>
    </row>
    <row r="255" spans="5:5" x14ac:dyDescent="0.2">
      <c r="E255" s="132"/>
    </row>
    <row r="256" spans="5:5" x14ac:dyDescent="0.2">
      <c r="E256" s="132"/>
    </row>
    <row r="257" spans="5:5" x14ac:dyDescent="0.2">
      <c r="E257" s="132"/>
    </row>
    <row r="258" spans="5:5" x14ac:dyDescent="0.2">
      <c r="E258" s="132"/>
    </row>
    <row r="259" spans="5:5" x14ac:dyDescent="0.2">
      <c r="E259" s="132"/>
    </row>
    <row r="260" spans="5:5" x14ac:dyDescent="0.2">
      <c r="E260" s="132"/>
    </row>
    <row r="261" spans="5:5" x14ac:dyDescent="0.2">
      <c r="E261" s="132"/>
    </row>
    <row r="262" spans="5:5" x14ac:dyDescent="0.2">
      <c r="E262" s="132"/>
    </row>
    <row r="263" spans="5:5" x14ac:dyDescent="0.2">
      <c r="E263" s="132"/>
    </row>
    <row r="264" spans="5:5" x14ac:dyDescent="0.2">
      <c r="E264" s="132"/>
    </row>
    <row r="265" spans="5:5" x14ac:dyDescent="0.2">
      <c r="E265" s="132"/>
    </row>
    <row r="266" spans="5:5" x14ac:dyDescent="0.2">
      <c r="E266" s="132"/>
    </row>
    <row r="267" spans="5:5" x14ac:dyDescent="0.2">
      <c r="E267" s="132"/>
    </row>
    <row r="268" spans="5:5" x14ac:dyDescent="0.2">
      <c r="E268" s="132"/>
    </row>
    <row r="269" spans="5:5" x14ac:dyDescent="0.2">
      <c r="E269" s="132"/>
    </row>
    <row r="270" spans="5:5" x14ac:dyDescent="0.2">
      <c r="E270" s="132"/>
    </row>
    <row r="271" spans="5:5" x14ac:dyDescent="0.2">
      <c r="E271" s="132"/>
    </row>
    <row r="272" spans="5:5" x14ac:dyDescent="0.2">
      <c r="E272" s="132"/>
    </row>
    <row r="273" spans="5:5" x14ac:dyDescent="0.2">
      <c r="E273" s="132"/>
    </row>
    <row r="274" spans="5:5" x14ac:dyDescent="0.2">
      <c r="E274" s="132"/>
    </row>
    <row r="275" spans="5:5" x14ac:dyDescent="0.2">
      <c r="E275" s="132"/>
    </row>
    <row r="276" spans="5:5" x14ac:dyDescent="0.2">
      <c r="E276" s="132"/>
    </row>
    <row r="277" spans="5:5" x14ac:dyDescent="0.2">
      <c r="E277" s="132"/>
    </row>
    <row r="278" spans="5:5" x14ac:dyDescent="0.2">
      <c r="E278" s="132"/>
    </row>
    <row r="279" spans="5:5" x14ac:dyDescent="0.2">
      <c r="E279" s="132"/>
    </row>
    <row r="280" spans="5:5" x14ac:dyDescent="0.2">
      <c r="E280" s="132"/>
    </row>
    <row r="281" spans="5:5" x14ac:dyDescent="0.2">
      <c r="E281" s="132"/>
    </row>
    <row r="282" spans="5:5" x14ac:dyDescent="0.2">
      <c r="E282" s="132"/>
    </row>
    <row r="283" spans="5:5" x14ac:dyDescent="0.2">
      <c r="E283" s="132"/>
    </row>
    <row r="284" spans="5:5" x14ac:dyDescent="0.2">
      <c r="E284" s="132"/>
    </row>
    <row r="285" spans="5:5" x14ac:dyDescent="0.2">
      <c r="E285" s="132"/>
    </row>
    <row r="286" spans="5:5" x14ac:dyDescent="0.2">
      <c r="E286" s="132"/>
    </row>
    <row r="287" spans="5:5" x14ac:dyDescent="0.2">
      <c r="E287" s="132"/>
    </row>
    <row r="288" spans="5:5" x14ac:dyDescent="0.2">
      <c r="E288" s="132"/>
    </row>
    <row r="289" spans="1:7" x14ac:dyDescent="0.2">
      <c r="A289" s="175"/>
      <c r="B289" s="175"/>
    </row>
    <row r="290" spans="1:7" x14ac:dyDescent="0.2">
      <c r="C290" s="177"/>
      <c r="D290" s="177"/>
      <c r="E290" s="178"/>
      <c r="F290" s="177"/>
      <c r="G290" s="179"/>
    </row>
    <row r="291" spans="1:7" x14ac:dyDescent="0.2">
      <c r="A291" s="175"/>
      <c r="B291" s="175"/>
    </row>
  </sheetData>
  <sheetProtection algorithmName="SHA-512" hashValue="iN94kGoEzUCTT+ai/LG/T6I+qIyIjjRtwGM2w7qsY/+Ta5XWDMout1qOOuNHlvqL2L6tu8bwKoHkJVFi50l/qg==" saltValue="lIh/NU1FztV7tg4ysGLXkQ==" spinCount="100000" sheet="1" objects="1" scenarios="1"/>
  <protectedRanges>
    <protectedRange sqref="E217" name="Oblast17"/>
    <protectedRange sqref="E165" name="Oblast16"/>
    <protectedRange sqref="E43" name="Oblast15"/>
    <protectedRange sqref="E28" name="Oblast14"/>
    <protectedRange sqref="E20" name="Oblast13"/>
    <protectedRange sqref="F228:F229" name="Oblast12"/>
    <protectedRange sqref="F221:F225" name="Oblast10"/>
    <protectedRange sqref="F174:F218" name="Oblast9"/>
    <protectedRange sqref="F159:F171" name="Oblast8"/>
    <protectedRange sqref="F156" name="Oblast7"/>
    <protectedRange sqref="F152:F153" name="Oblast6"/>
    <protectedRange sqref="F50:F149" name="Oblast5"/>
    <protectedRange sqref="F47" name="Oblast4"/>
    <protectedRange sqref="F31:F45" name="Oblast3"/>
    <protectedRange sqref="F23:F28" name="Oblast2"/>
    <protectedRange sqref="F8:F20" name="Oblast1"/>
  </protectedRanges>
  <mergeCells count="121">
    <mergeCell ref="C226:G226"/>
    <mergeCell ref="C227:G227"/>
    <mergeCell ref="C209:D209"/>
    <mergeCell ref="C211:D211"/>
    <mergeCell ref="C213:D213"/>
    <mergeCell ref="C215:D215"/>
    <mergeCell ref="C216:D216"/>
    <mergeCell ref="C200:D200"/>
    <mergeCell ref="C202:D202"/>
    <mergeCell ref="C203:D203"/>
    <mergeCell ref="C205:D205"/>
    <mergeCell ref="C207:D207"/>
    <mergeCell ref="C208:D208"/>
    <mergeCell ref="C189:D189"/>
    <mergeCell ref="C191:D191"/>
    <mergeCell ref="C193:D193"/>
    <mergeCell ref="C195:D195"/>
    <mergeCell ref="C197:D197"/>
    <mergeCell ref="C199:D199"/>
    <mergeCell ref="C175:D175"/>
    <mergeCell ref="C176:D176"/>
    <mergeCell ref="C178:D178"/>
    <mergeCell ref="C179:D179"/>
    <mergeCell ref="C181:D181"/>
    <mergeCell ref="C183:D183"/>
    <mergeCell ref="C185:D185"/>
    <mergeCell ref="C187:D187"/>
    <mergeCell ref="C164:D164"/>
    <mergeCell ref="C167:D167"/>
    <mergeCell ref="C168:D168"/>
    <mergeCell ref="C169:D169"/>
    <mergeCell ref="C170:D170"/>
    <mergeCell ref="C171:D171"/>
    <mergeCell ref="C154:G154"/>
    <mergeCell ref="C155:G155"/>
    <mergeCell ref="C157:G157"/>
    <mergeCell ref="C158:G158"/>
    <mergeCell ref="C159:D159"/>
    <mergeCell ref="C162:D162"/>
    <mergeCell ref="C145:D145"/>
    <mergeCell ref="C146:D146"/>
    <mergeCell ref="C148:D148"/>
    <mergeCell ref="C150:G150"/>
    <mergeCell ref="C151:G151"/>
    <mergeCell ref="C152:D152"/>
    <mergeCell ref="C133:D133"/>
    <mergeCell ref="C135:D135"/>
    <mergeCell ref="C137:D137"/>
    <mergeCell ref="C139:D139"/>
    <mergeCell ref="C141:D141"/>
    <mergeCell ref="C143:D143"/>
    <mergeCell ref="C122:D122"/>
    <mergeCell ref="C124:D124"/>
    <mergeCell ref="C126:D126"/>
    <mergeCell ref="C128:D128"/>
    <mergeCell ref="C129:D129"/>
    <mergeCell ref="C131:D131"/>
    <mergeCell ref="C112:D112"/>
    <mergeCell ref="C113:D113"/>
    <mergeCell ref="C115:D115"/>
    <mergeCell ref="C116:D116"/>
    <mergeCell ref="C118:D118"/>
    <mergeCell ref="C120:D120"/>
    <mergeCell ref="C105:D105"/>
    <mergeCell ref="C106:D106"/>
    <mergeCell ref="C107:D107"/>
    <mergeCell ref="C109:D109"/>
    <mergeCell ref="C110:D110"/>
    <mergeCell ref="C111:D111"/>
    <mergeCell ref="C96:D96"/>
    <mergeCell ref="C97:D97"/>
    <mergeCell ref="C99:D99"/>
    <mergeCell ref="C101:D101"/>
    <mergeCell ref="C102:D102"/>
    <mergeCell ref="C104:D104"/>
    <mergeCell ref="C88:D88"/>
    <mergeCell ref="C90:D90"/>
    <mergeCell ref="C91:D91"/>
    <mergeCell ref="C92:D92"/>
    <mergeCell ref="C93:D93"/>
    <mergeCell ref="C94:D94"/>
    <mergeCell ref="C68:D68"/>
    <mergeCell ref="C70:D70"/>
    <mergeCell ref="C80:D80"/>
    <mergeCell ref="C81:D81"/>
    <mergeCell ref="C83:D83"/>
    <mergeCell ref="C85:D85"/>
    <mergeCell ref="C61:D61"/>
    <mergeCell ref="C62:D62"/>
    <mergeCell ref="C63:D63"/>
    <mergeCell ref="C65:D65"/>
    <mergeCell ref="C66:D66"/>
    <mergeCell ref="C67:D67"/>
    <mergeCell ref="C46:G46"/>
    <mergeCell ref="C47:D47"/>
    <mergeCell ref="C51:D51"/>
    <mergeCell ref="C52:D52"/>
    <mergeCell ref="C53:D53"/>
    <mergeCell ref="C57:D57"/>
    <mergeCell ref="C59:D59"/>
    <mergeCell ref="C60:D60"/>
    <mergeCell ref="C33:D33"/>
    <mergeCell ref="C35:D35"/>
    <mergeCell ref="C36:D36"/>
    <mergeCell ref="C38:D38"/>
    <mergeCell ref="C39:D39"/>
    <mergeCell ref="C41:D41"/>
    <mergeCell ref="C42:D42"/>
    <mergeCell ref="C17:D17"/>
    <mergeCell ref="C19:D19"/>
    <mergeCell ref="C24:D24"/>
    <mergeCell ref="C26:D26"/>
    <mergeCell ref="A1:G1"/>
    <mergeCell ref="A3:B3"/>
    <mergeCell ref="A4:B4"/>
    <mergeCell ref="E4:G4"/>
    <mergeCell ref="C9:D9"/>
    <mergeCell ref="C11:D11"/>
    <mergeCell ref="C13:D13"/>
    <mergeCell ref="C15:D15"/>
    <mergeCell ref="C32:D3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Hynek Farka</dc:creator>
  <cp:lastModifiedBy>Josef Vinkler</cp:lastModifiedBy>
  <dcterms:created xsi:type="dcterms:W3CDTF">2022-11-09T14:05:32Z</dcterms:created>
  <dcterms:modified xsi:type="dcterms:W3CDTF">2023-05-04T12:49:47Z</dcterms:modified>
</cp:coreProperties>
</file>