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76" yWindow="36" windowWidth="9000" windowHeight="9204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Rekapitulace!$G$25</definedName>
    <definedName name="Dodavka0">Položky!#REF!</definedName>
    <definedName name="HSV">Rekapitulace!$E$25</definedName>
    <definedName name="HSV0">Položky!#REF!</definedName>
    <definedName name="HZS">Rekapitulace!$I$25</definedName>
    <definedName name="HZS0">Položky!#REF!</definedName>
    <definedName name="JKSO">'Krycí list'!$G$2</definedName>
    <definedName name="MJ">'Krycí list'!$G$5</definedName>
    <definedName name="Mont">Rekapitulace!$H$25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Položky!$A$1:$G$277</definedName>
    <definedName name="_xlnm.Print_Area" localSheetId="1">Rekapitulace!$A$1:$I$31</definedName>
    <definedName name="PocetMJ">'Krycí list'!$G$6</definedName>
    <definedName name="Poznamka">'Krycí list'!$B$37</definedName>
    <definedName name="Projektant">'Krycí list'!$C$8</definedName>
    <definedName name="PSV">Rekapitulace!$F$25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Rekapitulace!$H$31</definedName>
    <definedName name="VRNKc">Rekapitulace!$E$30</definedName>
    <definedName name="VRNnazev">Rekapitulace!$A$30</definedName>
    <definedName name="VRNproc">Rekapitulace!$F$30</definedName>
    <definedName name="VRNzakl">Rekapitulace!$G$30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/>
</workbook>
</file>

<file path=xl/calcChain.xml><?xml version="1.0" encoding="utf-8"?>
<calcChain xmlns="http://schemas.openxmlformats.org/spreadsheetml/2006/main">
  <c r="BE275" i="3"/>
  <c r="BC275"/>
  <c r="BB275"/>
  <c r="BA275"/>
  <c r="G275"/>
  <c r="BD275" s="1"/>
  <c r="BD277" s="1"/>
  <c r="H24" i="2" s="1"/>
  <c r="B24"/>
  <c r="A24"/>
  <c r="BE277" i="3"/>
  <c r="I24" i="2" s="1"/>
  <c r="BC277" i="3"/>
  <c r="G24" i="2" s="1"/>
  <c r="BB277" i="3"/>
  <c r="F24" i="2" s="1"/>
  <c r="BA277" i="3"/>
  <c r="E24" i="2" s="1"/>
  <c r="G277" i="3"/>
  <c r="C277"/>
  <c r="BE260"/>
  <c r="BD260"/>
  <c r="BC260"/>
  <c r="BA260"/>
  <c r="G260"/>
  <c r="BB260" s="1"/>
  <c r="BE259"/>
  <c r="BD259"/>
  <c r="BC259"/>
  <c r="BA259"/>
  <c r="G259"/>
  <c r="BB259" s="1"/>
  <c r="BE258"/>
  <c r="BD258"/>
  <c r="BC258"/>
  <c r="BA258"/>
  <c r="G258"/>
  <c r="BB258" s="1"/>
  <c r="BB273" s="1"/>
  <c r="F23" i="2" s="1"/>
  <c r="B23"/>
  <c r="A23"/>
  <c r="BE273" i="3"/>
  <c r="I23" i="2" s="1"/>
  <c r="BD273" i="3"/>
  <c r="H23" i="2" s="1"/>
  <c r="BC273" i="3"/>
  <c r="G23" i="2" s="1"/>
  <c r="BA273" i="3"/>
  <c r="E23" i="2" s="1"/>
  <c r="G273" i="3"/>
  <c r="C273"/>
  <c r="BE255"/>
  <c r="BD255"/>
  <c r="BC255"/>
  <c r="BA255"/>
  <c r="G255"/>
  <c r="BB255" s="1"/>
  <c r="BE252"/>
  <c r="BD252"/>
  <c r="BC252"/>
  <c r="BA252"/>
  <c r="G252"/>
  <c r="BB252" s="1"/>
  <c r="BE250"/>
  <c r="BD250"/>
  <c r="BC250"/>
  <c r="BA250"/>
  <c r="G250"/>
  <c r="BB250" s="1"/>
  <c r="BE248"/>
  <c r="BD248"/>
  <c r="BC248"/>
  <c r="BA248"/>
  <c r="G248"/>
  <c r="BB248" s="1"/>
  <c r="BE245"/>
  <c r="BD245"/>
  <c r="BC245"/>
  <c r="BA245"/>
  <c r="G245"/>
  <c r="BB245" s="1"/>
  <c r="BE244"/>
  <c r="BD244"/>
  <c r="BC244"/>
  <c r="BA244"/>
  <c r="G244"/>
  <c r="BB244" s="1"/>
  <c r="BE239"/>
  <c r="BD239"/>
  <c r="BC239"/>
  <c r="BA239"/>
  <c r="G239"/>
  <c r="BB239" s="1"/>
  <c r="BE234"/>
  <c r="BD234"/>
  <c r="BC234"/>
  <c r="BA234"/>
  <c r="G234"/>
  <c r="BB234" s="1"/>
  <c r="BE233"/>
  <c r="BD233"/>
  <c r="BC233"/>
  <c r="BA233"/>
  <c r="G233"/>
  <c r="BB233" s="1"/>
  <c r="BE232"/>
  <c r="BD232"/>
  <c r="BC232"/>
  <c r="BA232"/>
  <c r="G232"/>
  <c r="BB232" s="1"/>
  <c r="BE230"/>
  <c r="BD230"/>
  <c r="BC230"/>
  <c r="BA230"/>
  <c r="G230"/>
  <c r="BB230" s="1"/>
  <c r="BE227"/>
  <c r="BD227"/>
  <c r="BC227"/>
  <c r="BA227"/>
  <c r="G227"/>
  <c r="BB227" s="1"/>
  <c r="BE226"/>
  <c r="BD226"/>
  <c r="BC226"/>
  <c r="BA226"/>
  <c r="G226"/>
  <c r="BB226" s="1"/>
  <c r="BB256" s="1"/>
  <c r="F22" i="2" s="1"/>
  <c r="B22"/>
  <c r="A22"/>
  <c r="BE256" i="3"/>
  <c r="I22" i="2" s="1"/>
  <c r="BD256" i="3"/>
  <c r="H22" i="2" s="1"/>
  <c r="BC256" i="3"/>
  <c r="G22" i="2" s="1"/>
  <c r="BA256" i="3"/>
  <c r="E22" i="2" s="1"/>
  <c r="G256" i="3"/>
  <c r="C256"/>
  <c r="BE223"/>
  <c r="BD223"/>
  <c r="BC223"/>
  <c r="BA223"/>
  <c r="G223"/>
  <c r="BB223" s="1"/>
  <c r="BE220"/>
  <c r="BD220"/>
  <c r="BC220"/>
  <c r="BA220"/>
  <c r="G220"/>
  <c r="BB220" s="1"/>
  <c r="BE217"/>
  <c r="BD217"/>
  <c r="BC217"/>
  <c r="BA217"/>
  <c r="G217"/>
  <c r="BB217" s="1"/>
  <c r="BE215"/>
  <c r="BD215"/>
  <c r="BC215"/>
  <c r="BA215"/>
  <c r="G215"/>
  <c r="BB215" s="1"/>
  <c r="BE213"/>
  <c r="BD213"/>
  <c r="BC213"/>
  <c r="BA213"/>
  <c r="G213"/>
  <c r="BB213" s="1"/>
  <c r="BE211"/>
  <c r="BD211"/>
  <c r="BC211"/>
  <c r="BA211"/>
  <c r="G211"/>
  <c r="BB211" s="1"/>
  <c r="BE209"/>
  <c r="BD209"/>
  <c r="BC209"/>
  <c r="BA209"/>
  <c r="G209"/>
  <c r="BB209" s="1"/>
  <c r="BE208"/>
  <c r="BD208"/>
  <c r="BC208"/>
  <c r="BA208"/>
  <c r="G208"/>
  <c r="BB208" s="1"/>
  <c r="BE207"/>
  <c r="BD207"/>
  <c r="BC207"/>
  <c r="BA207"/>
  <c r="G207"/>
  <c r="BB207" s="1"/>
  <c r="BE205"/>
  <c r="BD205"/>
  <c r="BC205"/>
  <c r="BA205"/>
  <c r="G205"/>
  <c r="BB205" s="1"/>
  <c r="BE198"/>
  <c r="BD198"/>
  <c r="BC198"/>
  <c r="BA198"/>
  <c r="G198"/>
  <c r="BB198" s="1"/>
  <c r="BE196"/>
  <c r="BD196"/>
  <c r="BC196"/>
  <c r="BA196"/>
  <c r="G196"/>
  <c r="BB196" s="1"/>
  <c r="BE195"/>
  <c r="BD195"/>
  <c r="BC195"/>
  <c r="BA195"/>
  <c r="G195"/>
  <c r="BB195" s="1"/>
  <c r="BE194"/>
  <c r="BD194"/>
  <c r="BC194"/>
  <c r="BA194"/>
  <c r="G194"/>
  <c r="BB194" s="1"/>
  <c r="BB224" s="1"/>
  <c r="F21" i="2" s="1"/>
  <c r="B21"/>
  <c r="A21"/>
  <c r="BE224" i="3"/>
  <c r="I21" i="2" s="1"/>
  <c r="BD224" i="3"/>
  <c r="H21" i="2" s="1"/>
  <c r="BC224" i="3"/>
  <c r="G21" i="2" s="1"/>
  <c r="BA224" i="3"/>
  <c r="E21" i="2" s="1"/>
  <c r="G224" i="3"/>
  <c r="C224"/>
  <c r="BE191"/>
  <c r="BD191"/>
  <c r="BC191"/>
  <c r="BA191"/>
  <c r="G191"/>
  <c r="BB191" s="1"/>
  <c r="BE190"/>
  <c r="BD190"/>
  <c r="BC190"/>
  <c r="BA190"/>
  <c r="G190"/>
  <c r="BB190" s="1"/>
  <c r="BE189"/>
  <c r="BD189"/>
  <c r="BC189"/>
  <c r="BA189"/>
  <c r="G189"/>
  <c r="BB189" s="1"/>
  <c r="BE188"/>
  <c r="BD188"/>
  <c r="BC188"/>
  <c r="BA188"/>
  <c r="G188"/>
  <c r="BB188" s="1"/>
  <c r="BE187"/>
  <c r="BD187"/>
  <c r="BC187"/>
  <c r="BA187"/>
  <c r="G187"/>
  <c r="BB187" s="1"/>
  <c r="BE186"/>
  <c r="BD186"/>
  <c r="BC186"/>
  <c r="BA186"/>
  <c r="G186"/>
  <c r="BB186" s="1"/>
  <c r="BE185"/>
  <c r="BD185"/>
  <c r="BC185"/>
  <c r="BA185"/>
  <c r="G185"/>
  <c r="BB185" s="1"/>
  <c r="BE183"/>
  <c r="BD183"/>
  <c r="BC183"/>
  <c r="BA183"/>
  <c r="G183"/>
  <c r="BB183" s="1"/>
  <c r="BE182"/>
  <c r="BD182"/>
  <c r="BC182"/>
  <c r="BA182"/>
  <c r="G182"/>
  <c r="BB182" s="1"/>
  <c r="BE181"/>
  <c r="BD181"/>
  <c r="BC181"/>
  <c r="BA181"/>
  <c r="G181"/>
  <c r="BB181" s="1"/>
  <c r="BE178"/>
  <c r="BD178"/>
  <c r="BC178"/>
  <c r="BA178"/>
  <c r="G178"/>
  <c r="BB178" s="1"/>
  <c r="BE175"/>
  <c r="BD175"/>
  <c r="BC175"/>
  <c r="BA175"/>
  <c r="G175"/>
  <c r="BB175" s="1"/>
  <c r="BB192" s="1"/>
  <c r="F20" i="2" s="1"/>
  <c r="B20"/>
  <c r="A20"/>
  <c r="BE192" i="3"/>
  <c r="I20" i="2" s="1"/>
  <c r="BD192" i="3"/>
  <c r="H20" i="2" s="1"/>
  <c r="BC192" i="3"/>
  <c r="G20" i="2" s="1"/>
  <c r="BA192" i="3"/>
  <c r="E20" i="2" s="1"/>
  <c r="G192" i="3"/>
  <c r="C192"/>
  <c r="BE172"/>
  <c r="BD172"/>
  <c r="BC172"/>
  <c r="BA172"/>
  <c r="G172"/>
  <c r="BB172" s="1"/>
  <c r="BE168"/>
  <c r="BD168"/>
  <c r="BC168"/>
  <c r="BA168"/>
  <c r="G168"/>
  <c r="BB168" s="1"/>
  <c r="BB173" s="1"/>
  <c r="F19" i="2" s="1"/>
  <c r="B19"/>
  <c r="A19"/>
  <c r="BE173" i="3"/>
  <c r="I19" i="2" s="1"/>
  <c r="BD173" i="3"/>
  <c r="H19" i="2" s="1"/>
  <c r="BC173" i="3"/>
  <c r="G19" i="2" s="1"/>
  <c r="BA173" i="3"/>
  <c r="E19" i="2" s="1"/>
  <c r="G173" i="3"/>
  <c r="C173"/>
  <c r="BE165"/>
  <c r="BD165"/>
  <c r="BC165"/>
  <c r="BA165"/>
  <c r="G165"/>
  <c r="BB165" s="1"/>
  <c r="BE164"/>
  <c r="BD164"/>
  <c r="BC164"/>
  <c r="BA164"/>
  <c r="G164"/>
  <c r="BB164" s="1"/>
  <c r="BE163"/>
  <c r="BD163"/>
  <c r="BC163"/>
  <c r="BA163"/>
  <c r="G163"/>
  <c r="BB163" s="1"/>
  <c r="BE162"/>
  <c r="BD162"/>
  <c r="BC162"/>
  <c r="BA162"/>
  <c r="G162"/>
  <c r="BB162" s="1"/>
  <c r="BE161"/>
  <c r="BD161"/>
  <c r="BC161"/>
  <c r="BA161"/>
  <c r="G161"/>
  <c r="BB161" s="1"/>
  <c r="BE159"/>
  <c r="BD159"/>
  <c r="BC159"/>
  <c r="BA159"/>
  <c r="G159"/>
  <c r="BB159" s="1"/>
  <c r="BE158"/>
  <c r="BD158"/>
  <c r="BC158"/>
  <c r="BA158"/>
  <c r="G158"/>
  <c r="BB158" s="1"/>
  <c r="BE156"/>
  <c r="BD156"/>
  <c r="BC156"/>
  <c r="BA156"/>
  <c r="G156"/>
  <c r="BB156" s="1"/>
  <c r="BE153"/>
  <c r="BD153"/>
  <c r="BC153"/>
  <c r="BA153"/>
  <c r="G153"/>
  <c r="BB153" s="1"/>
  <c r="BE150"/>
  <c r="BD150"/>
  <c r="BC150"/>
  <c r="BA150"/>
  <c r="G150"/>
  <c r="BB150" s="1"/>
  <c r="BE147"/>
  <c r="BD147"/>
  <c r="BC147"/>
  <c r="BA147"/>
  <c r="G147"/>
  <c r="BB147" s="1"/>
  <c r="BE146"/>
  <c r="BD146"/>
  <c r="BC146"/>
  <c r="BA146"/>
  <c r="G146"/>
  <c r="BB146" s="1"/>
  <c r="BE145"/>
  <c r="BD145"/>
  <c r="BC145"/>
  <c r="BA145"/>
  <c r="G145"/>
  <c r="BB145" s="1"/>
  <c r="BE144"/>
  <c r="BD144"/>
  <c r="BC144"/>
  <c r="BA144"/>
  <c r="G144"/>
  <c r="BB144" s="1"/>
  <c r="BE143"/>
  <c r="BD143"/>
  <c r="BC143"/>
  <c r="BA143"/>
  <c r="G143"/>
  <c r="BB143" s="1"/>
  <c r="BE142"/>
  <c r="BD142"/>
  <c r="BC142"/>
  <c r="BA142"/>
  <c r="G142"/>
  <c r="BB142" s="1"/>
  <c r="BE139"/>
  <c r="BD139"/>
  <c r="BC139"/>
  <c r="BA139"/>
  <c r="G139"/>
  <c r="BB139" s="1"/>
  <c r="BE137"/>
  <c r="BD137"/>
  <c r="BC137"/>
  <c r="BA137"/>
  <c r="G137"/>
  <c r="BB137" s="1"/>
  <c r="BE136"/>
  <c r="BD136"/>
  <c r="BC136"/>
  <c r="BA136"/>
  <c r="G136"/>
  <c r="BB136" s="1"/>
  <c r="BE135"/>
  <c r="BD135"/>
  <c r="BC135"/>
  <c r="BA135"/>
  <c r="G135"/>
  <c r="BB135" s="1"/>
  <c r="BE131"/>
  <c r="BD131"/>
  <c r="BC131"/>
  <c r="BA131"/>
  <c r="G131"/>
  <c r="BB131" s="1"/>
  <c r="BE130"/>
  <c r="BD130"/>
  <c r="BC130"/>
  <c r="BA130"/>
  <c r="G130"/>
  <c r="BB130" s="1"/>
  <c r="BE128"/>
  <c r="BD128"/>
  <c r="BC128"/>
  <c r="BA128"/>
  <c r="G128"/>
  <c r="BB128" s="1"/>
  <c r="BB166" s="1"/>
  <c r="F18" i="2" s="1"/>
  <c r="B18"/>
  <c r="A18"/>
  <c r="BE166" i="3"/>
  <c r="I18" i="2" s="1"/>
  <c r="BD166" i="3"/>
  <c r="H18" i="2" s="1"/>
  <c r="BC166" i="3"/>
  <c r="G18" i="2" s="1"/>
  <c r="BA166" i="3"/>
  <c r="E18" i="2" s="1"/>
  <c r="G166" i="3"/>
  <c r="C166"/>
  <c r="BE125"/>
  <c r="BD125"/>
  <c r="BC125"/>
  <c r="BA125"/>
  <c r="G125"/>
  <c r="BB125" s="1"/>
  <c r="BE124"/>
  <c r="BD124"/>
  <c r="BC124"/>
  <c r="BA124"/>
  <c r="G124"/>
  <c r="BB124" s="1"/>
  <c r="BE123"/>
  <c r="BD123"/>
  <c r="BC123"/>
  <c r="BA123"/>
  <c r="G123"/>
  <c r="BB123" s="1"/>
  <c r="BE122"/>
  <c r="BD122"/>
  <c r="BC122"/>
  <c r="BA122"/>
  <c r="G122"/>
  <c r="BB122" s="1"/>
  <c r="BE119"/>
  <c r="BD119"/>
  <c r="BC119"/>
  <c r="BA119"/>
  <c r="G119"/>
  <c r="BB119" s="1"/>
  <c r="BE118"/>
  <c r="BD118"/>
  <c r="BC118"/>
  <c r="BA118"/>
  <c r="G118"/>
  <c r="BB118" s="1"/>
  <c r="BE117"/>
  <c r="BD117"/>
  <c r="BC117"/>
  <c r="BA117"/>
  <c r="G117"/>
  <c r="BB117" s="1"/>
  <c r="BE116"/>
  <c r="BD116"/>
  <c r="BC116"/>
  <c r="BA116"/>
  <c r="G116"/>
  <c r="BB116" s="1"/>
  <c r="BE115"/>
  <c r="BD115"/>
  <c r="BC115"/>
  <c r="BA115"/>
  <c r="G115"/>
  <c r="BB115" s="1"/>
  <c r="BE112"/>
  <c r="BD112"/>
  <c r="BC112"/>
  <c r="BA112"/>
  <c r="G112"/>
  <c r="BB112" s="1"/>
  <c r="BE108"/>
  <c r="BD108"/>
  <c r="BC108"/>
  <c r="BA108"/>
  <c r="G108"/>
  <c r="BB108" s="1"/>
  <c r="BB126" s="1"/>
  <c r="F17" i="2" s="1"/>
  <c r="B17"/>
  <c r="A17"/>
  <c r="BE126" i="3"/>
  <c r="I17" i="2" s="1"/>
  <c r="BD126" i="3"/>
  <c r="H17" i="2" s="1"/>
  <c r="BC126" i="3"/>
  <c r="G17" i="2" s="1"/>
  <c r="BA126" i="3"/>
  <c r="E17" i="2" s="1"/>
  <c r="G126" i="3"/>
  <c r="C126"/>
  <c r="BE105"/>
  <c r="BD105"/>
  <c r="BC105"/>
  <c r="BA105"/>
  <c r="G105"/>
  <c r="BB105" s="1"/>
  <c r="BE104"/>
  <c r="BD104"/>
  <c r="BC104"/>
  <c r="BA104"/>
  <c r="G104"/>
  <c r="BB104" s="1"/>
  <c r="BE103"/>
  <c r="BD103"/>
  <c r="BC103"/>
  <c r="BA103"/>
  <c r="G103"/>
  <c r="BB103" s="1"/>
  <c r="BE102"/>
  <c r="BD102"/>
  <c r="BC102"/>
  <c r="BA102"/>
  <c r="G102"/>
  <c r="BB102" s="1"/>
  <c r="BE100"/>
  <c r="BD100"/>
  <c r="BC100"/>
  <c r="BA100"/>
  <c r="G100"/>
  <c r="BB100" s="1"/>
  <c r="BE96"/>
  <c r="BD96"/>
  <c r="BC96"/>
  <c r="BA96"/>
  <c r="G96"/>
  <c r="BB96" s="1"/>
  <c r="BE92"/>
  <c r="BD92"/>
  <c r="BC92"/>
  <c r="BA92"/>
  <c r="G92"/>
  <c r="BB92" s="1"/>
  <c r="BE90"/>
  <c r="BD90"/>
  <c r="BC90"/>
  <c r="BA90"/>
  <c r="G90"/>
  <c r="BB90" s="1"/>
  <c r="BB106" s="1"/>
  <c r="F16" i="2" s="1"/>
  <c r="B16"/>
  <c r="A16"/>
  <c r="BE106" i="3"/>
  <c r="I16" i="2" s="1"/>
  <c r="BD106" i="3"/>
  <c r="H16" i="2" s="1"/>
  <c r="BC106" i="3"/>
  <c r="G16" i="2" s="1"/>
  <c r="BA106" i="3"/>
  <c r="E16" i="2" s="1"/>
  <c r="G106" i="3"/>
  <c r="C106"/>
  <c r="BE87"/>
  <c r="BD87"/>
  <c r="BC87"/>
  <c r="BB87"/>
  <c r="G87"/>
  <c r="BA87" s="1"/>
  <c r="BE86"/>
  <c r="BD86"/>
  <c r="BC86"/>
  <c r="BB86"/>
  <c r="G86"/>
  <c r="BA86" s="1"/>
  <c r="BE85"/>
  <c r="BD85"/>
  <c r="BC85"/>
  <c r="BB85"/>
  <c r="G85"/>
  <c r="BA85" s="1"/>
  <c r="BE84"/>
  <c r="BD84"/>
  <c r="BC84"/>
  <c r="BB84"/>
  <c r="G84"/>
  <c r="BA84" s="1"/>
  <c r="BE83"/>
  <c r="BD83"/>
  <c r="BC83"/>
  <c r="BB83"/>
  <c r="G83"/>
  <c r="BA83" s="1"/>
  <c r="BE82"/>
  <c r="BD82"/>
  <c r="BC82"/>
  <c r="BB82"/>
  <c r="G82"/>
  <c r="BA82" s="1"/>
  <c r="BE81"/>
  <c r="BD81"/>
  <c r="BC81"/>
  <c r="BB81"/>
  <c r="G81"/>
  <c r="BA81" s="1"/>
  <c r="BA88" s="1"/>
  <c r="E15" i="2" s="1"/>
  <c r="B15"/>
  <c r="A15"/>
  <c r="BE88" i="3"/>
  <c r="I15" i="2" s="1"/>
  <c r="BD88" i="3"/>
  <c r="H15" i="2" s="1"/>
  <c r="BC88" i="3"/>
  <c r="G15" i="2" s="1"/>
  <c r="BB88" i="3"/>
  <c r="F15" i="2" s="1"/>
  <c r="G88" i="3"/>
  <c r="C88"/>
  <c r="BE78"/>
  <c r="BD78"/>
  <c r="BC78"/>
  <c r="BB78"/>
  <c r="G78"/>
  <c r="BA78" s="1"/>
  <c r="BA79" s="1"/>
  <c r="E14" i="2" s="1"/>
  <c r="B14"/>
  <c r="A14"/>
  <c r="BE79" i="3"/>
  <c r="I14" i="2" s="1"/>
  <c r="BD79" i="3"/>
  <c r="H14" i="2" s="1"/>
  <c r="BC79" i="3"/>
  <c r="G14" i="2" s="1"/>
  <c r="BB79" i="3"/>
  <c r="F14" i="2" s="1"/>
  <c r="G79" i="3"/>
  <c r="C79"/>
  <c r="BE75"/>
  <c r="BD75"/>
  <c r="BC75"/>
  <c r="BB75"/>
  <c r="G75"/>
  <c r="BA75" s="1"/>
  <c r="BE74"/>
  <c r="BD74"/>
  <c r="BC74"/>
  <c r="BB74"/>
  <c r="G74"/>
  <c r="BA74" s="1"/>
  <c r="BE73"/>
  <c r="BD73"/>
  <c r="BC73"/>
  <c r="BB73"/>
  <c r="G73"/>
  <c r="BA73" s="1"/>
  <c r="BE72"/>
  <c r="BD72"/>
  <c r="BC72"/>
  <c r="BB72"/>
  <c r="G72"/>
  <c r="BA72" s="1"/>
  <c r="BE71"/>
  <c r="BD71"/>
  <c r="BC71"/>
  <c r="BB71"/>
  <c r="G71"/>
  <c r="BA71" s="1"/>
  <c r="BE70"/>
  <c r="BD70"/>
  <c r="BC70"/>
  <c r="BB70"/>
  <c r="G70"/>
  <c r="BA70" s="1"/>
  <c r="BE69"/>
  <c r="BD69"/>
  <c r="BC69"/>
  <c r="BB69"/>
  <c r="G69"/>
  <c r="BA69" s="1"/>
  <c r="BE68"/>
  <c r="BD68"/>
  <c r="BC68"/>
  <c r="BB68"/>
  <c r="G68"/>
  <c r="BA68" s="1"/>
  <c r="BE67"/>
  <c r="BD67"/>
  <c r="BC67"/>
  <c r="BB67"/>
  <c r="G67"/>
  <c r="BA67" s="1"/>
  <c r="BE66"/>
  <c r="BD66"/>
  <c r="BC66"/>
  <c r="BB66"/>
  <c r="G66"/>
  <c r="BA66" s="1"/>
  <c r="BE65"/>
  <c r="BD65"/>
  <c r="BC65"/>
  <c r="BB65"/>
  <c r="G65"/>
  <c r="BA65" s="1"/>
  <c r="BE64"/>
  <c r="BD64"/>
  <c r="BC64"/>
  <c r="BB64"/>
  <c r="G64"/>
  <c r="BA64" s="1"/>
  <c r="BE62"/>
  <c r="BD62"/>
  <c r="BC62"/>
  <c r="BB62"/>
  <c r="G62"/>
  <c r="BA62" s="1"/>
  <c r="BE60"/>
  <c r="BD60"/>
  <c r="BC60"/>
  <c r="BB60"/>
  <c r="G60"/>
  <c r="BA60" s="1"/>
  <c r="BE58"/>
  <c r="BD58"/>
  <c r="BC58"/>
  <c r="BB58"/>
  <c r="G58"/>
  <c r="BA58" s="1"/>
  <c r="BA76" s="1"/>
  <c r="E13" i="2" s="1"/>
  <c r="B13"/>
  <c r="A13"/>
  <c r="BE76" i="3"/>
  <c r="I13" i="2" s="1"/>
  <c r="BD76" i="3"/>
  <c r="H13" i="2" s="1"/>
  <c r="BC76" i="3"/>
  <c r="G13" i="2" s="1"/>
  <c r="BB76" i="3"/>
  <c r="F13" i="2" s="1"/>
  <c r="G76" i="3"/>
  <c r="C76"/>
  <c r="BE50"/>
  <c r="BD50"/>
  <c r="BC50"/>
  <c r="BB50"/>
  <c r="G50"/>
  <c r="BA50" s="1"/>
  <c r="BE44"/>
  <c r="BD44"/>
  <c r="BC44"/>
  <c r="BB44"/>
  <c r="G44"/>
  <c r="BA44" s="1"/>
  <c r="BE38"/>
  <c r="BD38"/>
  <c r="BC38"/>
  <c r="BB38"/>
  <c r="G38"/>
  <c r="BA38" s="1"/>
  <c r="BA56" s="1"/>
  <c r="E12" i="2" s="1"/>
  <c r="B12"/>
  <c r="A12"/>
  <c r="BE56" i="3"/>
  <c r="I12" i="2" s="1"/>
  <c r="BD56" i="3"/>
  <c r="H12" i="2" s="1"/>
  <c r="BC56" i="3"/>
  <c r="G12" i="2" s="1"/>
  <c r="BB56" i="3"/>
  <c r="F12" i="2" s="1"/>
  <c r="G56" i="3"/>
  <c r="C56"/>
  <c r="BE34"/>
  <c r="BD34"/>
  <c r="BC34"/>
  <c r="BB34"/>
  <c r="G34"/>
  <c r="BA34" s="1"/>
  <c r="BA36" s="1"/>
  <c r="E11" i="2" s="1"/>
  <c r="B11"/>
  <c r="A11"/>
  <c r="BE36" i="3"/>
  <c r="I11" i="2" s="1"/>
  <c r="BD36" i="3"/>
  <c r="H11" i="2" s="1"/>
  <c r="BC36" i="3"/>
  <c r="G11" i="2" s="1"/>
  <c r="BB36" i="3"/>
  <c r="F11" i="2" s="1"/>
  <c r="G36" i="3"/>
  <c r="C36"/>
  <c r="BE30"/>
  <c r="BD30"/>
  <c r="BC30"/>
  <c r="BB30"/>
  <c r="G30"/>
  <c r="BA30" s="1"/>
  <c r="BA32" s="1"/>
  <c r="E10" i="2" s="1"/>
  <c r="B10"/>
  <c r="A10"/>
  <c r="BE32" i="3"/>
  <c r="I10" i="2" s="1"/>
  <c r="BD32" i="3"/>
  <c r="H10" i="2" s="1"/>
  <c r="BC32" i="3"/>
  <c r="G10" i="2" s="1"/>
  <c r="BB32" i="3"/>
  <c r="F10" i="2" s="1"/>
  <c r="G32" i="3"/>
  <c r="C32"/>
  <c r="BE27"/>
  <c r="BD27"/>
  <c r="BC27"/>
  <c r="BB27"/>
  <c r="G27"/>
  <c r="BA27" s="1"/>
  <c r="BE26"/>
  <c r="BD26"/>
  <c r="BC26"/>
  <c r="BB26"/>
  <c r="G26"/>
  <c r="BA26" s="1"/>
  <c r="BE23"/>
  <c r="BD23"/>
  <c r="BC23"/>
  <c r="BB23"/>
  <c r="G23"/>
  <c r="BA23" s="1"/>
  <c r="BA28" s="1"/>
  <c r="E9" i="2" s="1"/>
  <c r="B9"/>
  <c r="A9"/>
  <c r="BE28" i="3"/>
  <c r="I9" i="2" s="1"/>
  <c r="BD28" i="3"/>
  <c r="H9" i="2" s="1"/>
  <c r="BC28" i="3"/>
  <c r="G9" i="2" s="1"/>
  <c r="BB28" i="3"/>
  <c r="F9" i="2" s="1"/>
  <c r="G28" i="3"/>
  <c r="C28"/>
  <c r="BE19"/>
  <c r="BD19"/>
  <c r="BC19"/>
  <c r="BB19"/>
  <c r="G19"/>
  <c r="BA19" s="1"/>
  <c r="BE18"/>
  <c r="BD18"/>
  <c r="BC18"/>
  <c r="BB18"/>
  <c r="G18"/>
  <c r="BA18" s="1"/>
  <c r="BE17"/>
  <c r="BD17"/>
  <c r="BC17"/>
  <c r="BB17"/>
  <c r="G17"/>
  <c r="BA17" s="1"/>
  <c r="BA21" s="1"/>
  <c r="E8" i="2" s="1"/>
  <c r="B8"/>
  <c r="A8"/>
  <c r="BE21" i="3"/>
  <c r="I8" i="2" s="1"/>
  <c r="BD21" i="3"/>
  <c r="H8" i="2" s="1"/>
  <c r="BC21" i="3"/>
  <c r="G8" i="2" s="1"/>
  <c r="BB21" i="3"/>
  <c r="F8" i="2" s="1"/>
  <c r="G21" i="3"/>
  <c r="C21"/>
  <c r="BE11"/>
  <c r="BD11"/>
  <c r="BC11"/>
  <c r="BB11"/>
  <c r="G11"/>
  <c r="BA11" s="1"/>
  <c r="BE8"/>
  <c r="BD8"/>
  <c r="BC8"/>
  <c r="BB8"/>
  <c r="G8"/>
  <c r="BA8" s="1"/>
  <c r="BA15" s="1"/>
  <c r="E7" i="2" s="1"/>
  <c r="E25" s="1"/>
  <c r="C15" i="1" s="1"/>
  <c r="B7" i="2"/>
  <c r="A7"/>
  <c r="BE15" i="3"/>
  <c r="I7" i="2" s="1"/>
  <c r="I25" s="1"/>
  <c r="C21" i="1" s="1"/>
  <c r="BD15" i="3"/>
  <c r="H7" i="2" s="1"/>
  <c r="H25" s="1"/>
  <c r="C17" i="1" s="1"/>
  <c r="BC15" i="3"/>
  <c r="G7" i="2" s="1"/>
  <c r="G25" s="1"/>
  <c r="C18" i="1" s="1"/>
  <c r="BB15" i="3"/>
  <c r="F7" i="2" s="1"/>
  <c r="F25" s="1"/>
  <c r="C16" i="1" s="1"/>
  <c r="G15" i="3"/>
  <c r="C15"/>
  <c r="E4"/>
  <c r="C4"/>
  <c r="F3"/>
  <c r="C3"/>
  <c r="H31" i="2"/>
  <c r="G30"/>
  <c r="I30" s="1"/>
  <c r="C2"/>
  <c r="C1"/>
  <c r="C33" i="1"/>
  <c r="F33" s="1"/>
  <c r="C31"/>
  <c r="G23"/>
  <c r="G22"/>
  <c r="C9"/>
  <c r="G7"/>
  <c r="D2"/>
  <c r="C2"/>
  <c r="C19" l="1"/>
  <c r="C22" s="1"/>
  <c r="C23" s="1"/>
  <c r="F30" s="1"/>
  <c r="F31" l="1"/>
  <c r="F34" s="1"/>
</calcChain>
</file>

<file path=xl/sharedStrings.xml><?xml version="1.0" encoding="utf-8"?>
<sst xmlns="http://schemas.openxmlformats.org/spreadsheetml/2006/main" count="793" uniqueCount="485">
  <si>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</si>
  <si>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</si>
  <si>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</si>
  <si>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</si>
  <si>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</si>
  <si>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</si>
  <si>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</si>
  <si>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</si>
  <si>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</si>
  <si>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</si>
  <si>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</si>
  <si>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</si>
  <si>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</si>
  <si>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</si>
  <si>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</si>
  <si>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</si>
  <si>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</si>
  <si>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</si>
  <si>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</si>
  <si>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</si>
  <si>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</si>
  <si>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</si>
  <si>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</si>
  <si>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</si>
  <si>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</si>
  <si>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</si>
  <si>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</si>
  <si>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</si>
  <si>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</si>
  <si>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</si>
  <si>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</si>
  <si>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</si>
  <si>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</si>
  <si>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</si>
  <si>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</si>
  <si>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</si>
  <si>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</si>
  <si>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</si>
  <si>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</si>
  <si>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</si>
  <si>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</si>
  <si>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</si>
  <si>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</si>
  <si>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</si>
  <si>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</si>
  <si>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</si>
  <si>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</si>
  <si>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</si>
  <si>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</si>
  <si>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</si>
  <si>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</si>
  <si>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</si>
  <si>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</si>
  <si>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</si>
  <si>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</si>
  <si>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</si>
  <si>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</si>
  <si>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</si>
  <si>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</si>
  <si>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</si>
  <si>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</si>
  <si>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</si>
  <si>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</si>
  <si>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</si>
  <si>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</si>
  <si>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</si>
  <si>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</si>
  <si>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</si>
  <si>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</si>
  <si>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</si>
  <si>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</si>
  <si>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</si>
  <si>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</si>
  <si>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</si>
  <si>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</si>
  <si>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</si>
  <si>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Si_202505</t>
  </si>
  <si>
    <t>Zpřístupnění objektu HFJAMU Brno</t>
  </si>
  <si>
    <t>SO-03</t>
  </si>
  <si>
    <t>Stavební část</t>
  </si>
  <si>
    <t>P1Imob</t>
  </si>
  <si>
    <t>34</t>
  </si>
  <si>
    <t>Stěny a příčky</t>
  </si>
  <si>
    <t>342248140R00</t>
  </si>
  <si>
    <t xml:space="preserve">Příčky keramickébloky pevnost  P8, tl. 80 mm </t>
  </si>
  <si>
    <t>m2</t>
  </si>
  <si>
    <t>013-A:(1,00+2,80)*2,50</t>
  </si>
  <si>
    <t>119-A:0,60*2,50*2</t>
  </si>
  <si>
    <t>346244312R00</t>
  </si>
  <si>
    <t xml:space="preserve">Obezdívky van a WC nádržek z desek Ytong tl. 75 mm </t>
  </si>
  <si>
    <t>013-A  2x WC:</t>
  </si>
  <si>
    <t>013-B,  119-B:</t>
  </si>
  <si>
    <t>4x obezdívka modulu:0,85*1,20*4</t>
  </si>
  <si>
    <t>61</t>
  </si>
  <si>
    <t>Upravy povrchů vnitřní</t>
  </si>
  <si>
    <t>612403386RV1</t>
  </si>
  <si>
    <t>Hrubá výplň rýh ve stěnách do 7x15cm maltou z SMS výplňovou nesmrštivou maltou</t>
  </si>
  <si>
    <t>m</t>
  </si>
  <si>
    <t>612403388RV1</t>
  </si>
  <si>
    <t>Hrubá výplň rýh ve stěnách do 15x15cm maltou z SMS výplňovou nesmrštivou maltou</t>
  </si>
  <si>
    <t>612421331RT2</t>
  </si>
  <si>
    <t>Oprava vápen.omítek stěn do 30 % pl. - štukových s použitím suché maltové směsi</t>
  </si>
  <si>
    <t>předpoklad:75,0</t>
  </si>
  <si>
    <t>64</t>
  </si>
  <si>
    <t>Výplně otvorů</t>
  </si>
  <si>
    <t>642944121R00</t>
  </si>
  <si>
    <t xml:space="preserve">Osazení ocelových zárubní dodatečně do 2,5 m2 </t>
  </si>
  <si>
    <t>kus</t>
  </si>
  <si>
    <t>pol.1/T   60/197 cm:2</t>
  </si>
  <si>
    <t>pol.2/T, 3/T   80/197 cm:2+2</t>
  </si>
  <si>
    <t>553310040.R</t>
  </si>
  <si>
    <t>Zárubeň ocelová š. 150, 600x1970mm</t>
  </si>
  <si>
    <t>553310042.R</t>
  </si>
  <si>
    <t>Zárubeň ocelová š. 150, 800x1970 mm</t>
  </si>
  <si>
    <t>94</t>
  </si>
  <si>
    <t>Lešení a stavební výtahy</t>
  </si>
  <si>
    <t>941955002R00</t>
  </si>
  <si>
    <t xml:space="preserve">Lešení lehké pomocné, výška podlahy do 1,9 m </t>
  </si>
  <si>
    <t>stropy /odhadem:45,0</t>
  </si>
  <si>
    <t>95</t>
  </si>
  <si>
    <t>Dokončovací konstrukce na pozemních stavbách</t>
  </si>
  <si>
    <t>952901111R00</t>
  </si>
  <si>
    <t xml:space="preserve">Vyčištění budov o výšce podlaží do 4 m </t>
  </si>
  <si>
    <t>podlahy /odhadem:45,0</t>
  </si>
  <si>
    <t>96</t>
  </si>
  <si>
    <t>Bourání konstrukcí</t>
  </si>
  <si>
    <t>962031133R00</t>
  </si>
  <si>
    <t xml:space="preserve">Bourání příček cihelných tl. 15 cm </t>
  </si>
  <si>
    <t>mč. 013:2,28*2,80</t>
  </si>
  <si>
    <t>013A:2,78*2,80</t>
  </si>
  <si>
    <t>1,20*2,80</t>
  </si>
  <si>
    <t>- dveře:-0,60*2,00*2</t>
  </si>
  <si>
    <t>-0,80*2,00</t>
  </si>
  <si>
    <t>968061125R00</t>
  </si>
  <si>
    <t>Vyvěšení dřevěných a plastových dveřních křídel pl. do 2 m2</t>
  </si>
  <si>
    <t>mč. 013, 013A:</t>
  </si>
  <si>
    <t>60/197 cm:2</t>
  </si>
  <si>
    <t>80/197 cm:2</t>
  </si>
  <si>
    <t>mč. 119A:</t>
  </si>
  <si>
    <t>968072455R00</t>
  </si>
  <si>
    <t xml:space="preserve">Vybourání kovových dveřních zárubní pl. do 2 m2 </t>
  </si>
  <si>
    <t>60/197 cm:0,7*2,0*2</t>
  </si>
  <si>
    <t>80/197 cm:0,9*2,0*2</t>
  </si>
  <si>
    <t>97</t>
  </si>
  <si>
    <t>Prorážení otvorů</t>
  </si>
  <si>
    <t>974031144R00</t>
  </si>
  <si>
    <t xml:space="preserve">Vysekání rýh ve zdi cihelné 7 x 15 cm </t>
  </si>
  <si>
    <t>voda,připojovací potr. kanalizace:15,0</t>
  </si>
  <si>
    <t>974031164R00</t>
  </si>
  <si>
    <t xml:space="preserve">Vysekání rýh ve zdi cihelné 15 x 15 cm </t>
  </si>
  <si>
    <t>potrubí PVC 110:12,0</t>
  </si>
  <si>
    <t>978013141R00</t>
  </si>
  <si>
    <t xml:space="preserve">Otlučení omítek vnitřních stěn v rozsahu do 30 % </t>
  </si>
  <si>
    <t>979097011R00</t>
  </si>
  <si>
    <t xml:space="preserve">Pronájem kontejneru 4 t </t>
  </si>
  <si>
    <t>den</t>
  </si>
  <si>
    <t>979990107R00</t>
  </si>
  <si>
    <t>Poplatek za skládku suti - směs betonu,cihel,dřeva skupina odpadu 17 0904</t>
  </si>
  <si>
    <t>t</t>
  </si>
  <si>
    <t>979990109R00</t>
  </si>
  <si>
    <t>Poplatek za skládku suti - skleněné tvárnice/keram sk. odpadu 07 0202</t>
  </si>
  <si>
    <t>979011111R00</t>
  </si>
  <si>
    <t xml:space="preserve">Svislá doprava suti a vybour. hmot za 2.NP a 1.PP </t>
  </si>
  <si>
    <t>979012112R00</t>
  </si>
  <si>
    <t xml:space="preserve">Svislá doprava suti na výšku do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</si>
  <si>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</si>
  <si>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</si>
  <si>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</si>
  <si>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</si>
  <si>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</si>
  <si>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</si>
  <si>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</si>
  <si>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</si>
  <si>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979086213R00</t>
  </si>
  <si>
    <t xml:space="preserve">Nakládání vybouraných hmot na dopravní prostředek </t>
  </si>
  <si>
    <t>979091295R00</t>
  </si>
  <si>
    <t xml:space="preserve">Příplatek za vodo.přemístění suti při rekonstrukci </t>
  </si>
  <si>
    <t>979093111R00</t>
  </si>
  <si>
    <t xml:space="preserve">Uložení suti na skládku bez zhutnění </t>
  </si>
  <si>
    <t>99</t>
  </si>
  <si>
    <t>Staveništní přesun hmot</t>
  </si>
  <si>
    <t>999281145R00</t>
  </si>
  <si>
    <t xml:space="preserve">Přesun hmot pro opravy a údržbu do v. 6 m, nošením </t>
  </si>
  <si>
    <t>VN</t>
  </si>
  <si>
    <t>Vedlejší náklady</t>
  </si>
  <si>
    <t>VRN0</t>
  </si>
  <si>
    <t xml:space="preserve">Ztížené výrobní podmínky </t>
  </si>
  <si>
    <t>Soubor</t>
  </si>
  <si>
    <t>VRN4</t>
  </si>
  <si>
    <t xml:space="preserve">Zařízení staveniště </t>
  </si>
  <si>
    <t>VRN5</t>
  </si>
  <si>
    <t xml:space="preserve">Provoz investora </t>
  </si>
  <si>
    <t>VRN6</t>
  </si>
  <si>
    <t xml:space="preserve">Kompletační činnost (IČD) </t>
  </si>
  <si>
    <t>VRN7</t>
  </si>
  <si>
    <t xml:space="preserve">Zkoušky a revize </t>
  </si>
  <si>
    <t>VRN8</t>
  </si>
  <si>
    <t xml:space="preserve">Provozní řády, návody k obsluze, zaškolení obslu </t>
  </si>
  <si>
    <t>VRN9</t>
  </si>
  <si>
    <t xml:space="preserve">Dokumentace skutečného provedení stavby </t>
  </si>
  <si>
    <t>721</t>
  </si>
  <si>
    <t>Vnitřní kanalizace</t>
  </si>
  <si>
    <t>721176102R00</t>
  </si>
  <si>
    <t xml:space="preserve">Potrubí HT připojovací D 40 x 1,8 mm </t>
  </si>
  <si>
    <t>umyv 2ks:0,50*2</t>
  </si>
  <si>
    <t>721176103R00</t>
  </si>
  <si>
    <t xml:space="preserve">Potrubí HT připojovací D 50 x 1,8 mm </t>
  </si>
  <si>
    <t>mč. 013A:0</t>
  </si>
  <si>
    <t>013B:2</t>
  </si>
  <si>
    <t>119B:1</t>
  </si>
  <si>
    <t>721176105R00</t>
  </si>
  <si>
    <t xml:space="preserve">Potrubí HT připojovací, D 110 x 2,7 mm </t>
  </si>
  <si>
    <t>mč. 013A:2,5</t>
  </si>
  <si>
    <t>013B:3,5</t>
  </si>
  <si>
    <t>119B:6,0</t>
  </si>
  <si>
    <t>721176115R00</t>
  </si>
  <si>
    <t xml:space="preserve">Potrubí HT odpadní svislé D 110 x 2,7 mm </t>
  </si>
  <si>
    <t>napojení ve stupačkách:1,0*4</t>
  </si>
  <si>
    <t>721194104R00</t>
  </si>
  <si>
    <t xml:space="preserve">Vyvedení odpadních výpustek, D 40 x 1,8 mm </t>
  </si>
  <si>
    <t>721194109R00</t>
  </si>
  <si>
    <t xml:space="preserve">Vyvedení odpadních výpustek, D 110 x 2,3 mm </t>
  </si>
  <si>
    <t>721290111R00</t>
  </si>
  <si>
    <t xml:space="preserve">Zkouška těsnosti kanalizace vodou do DN 125 </t>
  </si>
  <si>
    <t>998721101R00</t>
  </si>
  <si>
    <t xml:space="preserve">Přesun hmot pro vnitřní kanalizaci, výšky do 6 m </t>
  </si>
  <si>
    <t>722</t>
  </si>
  <si>
    <t>Vnitřní vodovod</t>
  </si>
  <si>
    <t>722172310R00</t>
  </si>
  <si>
    <t xml:space="preserve">Potrubí z PPR Instaplast, studená, D 16/2,2 mm </t>
  </si>
  <si>
    <t>mč. 013A:2,0</t>
  </si>
  <si>
    <t>013B:2,0</t>
  </si>
  <si>
    <t>119B:2,8</t>
  </si>
  <si>
    <t>722172330R00</t>
  </si>
  <si>
    <t xml:space="preserve">Potrubí z PPR Instaplast, teplá, D 16/2,7 mm </t>
  </si>
  <si>
    <t>mč. 013B:1,0</t>
  </si>
  <si>
    <t>119B:1,2</t>
  </si>
  <si>
    <t>722172911R00</t>
  </si>
  <si>
    <t>Propojení potrubí plast vodovod polyfúzí D16 mm</t>
  </si>
  <si>
    <t>722172912R00</t>
  </si>
  <si>
    <t>Propojení potrubí plast vodovod polyfúzí D 20 mm</t>
  </si>
  <si>
    <t>722172962R00</t>
  </si>
  <si>
    <t>Vsazení odbočky do potrubí plast vodovod polyfúzí vč T kusu D 20 mm</t>
  </si>
  <si>
    <t>722181244RT7</t>
  </si>
  <si>
    <t>Izolace návleková pěn.PE, tl. stěny 20 mm vnitřní průměr 22 mm</t>
  </si>
  <si>
    <t>722190401R00</t>
  </si>
  <si>
    <t xml:space="preserve">Vyvedení a upevnění výpustek DN 15 mm </t>
  </si>
  <si>
    <t>WC:2+2</t>
  </si>
  <si>
    <t>umyvadlo:2*2</t>
  </si>
  <si>
    <t>722191133R00</t>
  </si>
  <si>
    <t xml:space="preserve">Hadice sanitární flexibilní, DN 15, délka 0,5 m </t>
  </si>
  <si>
    <t>soubor</t>
  </si>
  <si>
    <t>722220111R00</t>
  </si>
  <si>
    <t xml:space="preserve">Nástěnka K 247, pro výtokový ventil G 1/2 </t>
  </si>
  <si>
    <t>722290234R00</t>
  </si>
  <si>
    <t xml:space="preserve">Proplach a dezinfekce vodovod.potrubí DN 80 </t>
  </si>
  <si>
    <t>998722101R00</t>
  </si>
  <si>
    <t xml:space="preserve">Přesun hmot pro vnitřní vodovod, výšky do 6 m </t>
  </si>
  <si>
    <t>725</t>
  </si>
  <si>
    <t>Zařizovací předměty</t>
  </si>
  <si>
    <t>725014131RT1</t>
  </si>
  <si>
    <t>Klozet závěsný keramický + sedátko, bílý včetně sedátka v bílé barvě</t>
  </si>
  <si>
    <t>mč. 013A  pol.  3/ZP:2</t>
  </si>
  <si>
    <t>725110814R00</t>
  </si>
  <si>
    <t xml:space="preserve">Demontáž klozetů kombinovaných </t>
  </si>
  <si>
    <t>725119306R00</t>
  </si>
  <si>
    <t xml:space="preserve">Montáž klozetu závěsného </t>
  </si>
  <si>
    <t>invalidní  :</t>
  </si>
  <si>
    <t>013B  pol. 2/ZP:1</t>
  </si>
  <si>
    <t>119B  pol. 2/ZP:1</t>
  </si>
  <si>
    <t>725210821R00</t>
  </si>
  <si>
    <t xml:space="preserve">Demontáž umyvadel bez výtokových armatur </t>
  </si>
  <si>
    <t>725219201R00</t>
  </si>
  <si>
    <t xml:space="preserve">Montáž umyvadel na konzoly </t>
  </si>
  <si>
    <t>725240811R00</t>
  </si>
  <si>
    <t xml:space="preserve">Demontáž sprchových kabin bez výtokových armatur </t>
  </si>
  <si>
    <t>013-B:1</t>
  </si>
  <si>
    <t>725814106R00</t>
  </si>
  <si>
    <t xml:space="preserve">Ventil rohový s filtrem DN 15 mm x DN </t>
  </si>
  <si>
    <t>WC 4x:4</t>
  </si>
  <si>
    <t>umyv 2x:2*2</t>
  </si>
  <si>
    <t>725829202R00</t>
  </si>
  <si>
    <t xml:space="preserve">Montáž baterie umyvadlové a dřezové nástěnné </t>
  </si>
  <si>
    <t>725859101R00</t>
  </si>
  <si>
    <t xml:space="preserve">Montáž ventilu odpadního do D 32 mm </t>
  </si>
  <si>
    <t>725869101R00</t>
  </si>
  <si>
    <t xml:space="preserve">Montáž uzávěrek zápachových umyvadlových, D 32 mm </t>
  </si>
  <si>
    <t>909      R00</t>
  </si>
  <si>
    <t xml:space="preserve">Hzs-nezmeritelne stavebni prace </t>
  </si>
  <si>
    <t>h</t>
  </si>
  <si>
    <t>725 R01</t>
  </si>
  <si>
    <t xml:space="preserve">D klozet invalidní </t>
  </si>
  <si>
    <t>725 R02</t>
  </si>
  <si>
    <t>D+M madlo k WC pevné 1000 mm</t>
  </si>
  <si>
    <t>pol. 3/Z   013-B:1</t>
  </si>
  <si>
    <t>119-B:1</t>
  </si>
  <si>
    <t>725 R03</t>
  </si>
  <si>
    <t>D+M madlo k WC sklopné 900 mm</t>
  </si>
  <si>
    <t xml:space="preserve"> pol. 4/Z   013-B:1</t>
  </si>
  <si>
    <t>725 R04</t>
  </si>
  <si>
    <t>D+M madlo k umyvadlu pevné 300/1000 mm</t>
  </si>
  <si>
    <t>pol. 2/Z     013-B:1</t>
  </si>
  <si>
    <t>725 R05</t>
  </si>
  <si>
    <t>Sedátko na klozet závěsný invalidní ,s antibakt. úpravou bílé</t>
  </si>
  <si>
    <t>WC invalidní:2</t>
  </si>
  <si>
    <t>725 R06</t>
  </si>
  <si>
    <t>Ovládací tlačítko splachování pro závěsné WC (plast)</t>
  </si>
  <si>
    <t>725 R09</t>
  </si>
  <si>
    <t xml:space="preserve">Odtoková sada k umyvadlu (inv.) </t>
  </si>
  <si>
    <t>umyvadlo invalidní:2</t>
  </si>
  <si>
    <t>55144134.R</t>
  </si>
  <si>
    <t>Baterie umyvadlová</t>
  </si>
  <si>
    <t>55160112.R</t>
  </si>
  <si>
    <t>Uzávěrka zápachová umyvadlová T-900C 1 1/4"</t>
  </si>
  <si>
    <t>55161310.R</t>
  </si>
  <si>
    <t>Uzávěrka zápachová umyvadlová T-1015B  DN 40 plastová</t>
  </si>
  <si>
    <t>64214027.R</t>
  </si>
  <si>
    <t>Umyvadlo diturvitové 60x46 cm s otv. pro baterii</t>
  </si>
  <si>
    <t>998725101R00</t>
  </si>
  <si>
    <t xml:space="preserve">Přesun hmot pro zařizovací předměty, výšky do 6 m </t>
  </si>
  <si>
    <t>726</t>
  </si>
  <si>
    <t>Instalační prefabrikáty</t>
  </si>
  <si>
    <t>726211123R00</t>
  </si>
  <si>
    <t xml:space="preserve">Modul - WC předstěnový, h 108 cm </t>
  </si>
  <si>
    <t>013-A:1+1</t>
  </si>
  <si>
    <t>998726121R00</t>
  </si>
  <si>
    <t xml:space="preserve">Přesun hmot pro předstěnové systémy, výšky do 6 m </t>
  </si>
  <si>
    <t>766</t>
  </si>
  <si>
    <t>Konstrukce truhlářské</t>
  </si>
  <si>
    <t>766661112R00</t>
  </si>
  <si>
    <t xml:space="preserve">Montáž dveří do zárubně,otevíravých 1kř.do 0,8 m </t>
  </si>
  <si>
    <t>766665921R00</t>
  </si>
  <si>
    <t xml:space="preserve">Zakování dveří 1křídlých kompletizovaných </t>
  </si>
  <si>
    <t>766670021R00</t>
  </si>
  <si>
    <t xml:space="preserve">Montáž kliky a štítku </t>
  </si>
  <si>
    <t>766 R01</t>
  </si>
  <si>
    <t xml:space="preserve">D+M madla na dveře </t>
  </si>
  <si>
    <t>766 R02</t>
  </si>
  <si>
    <t xml:space="preserve">D+M okopný plech na spod dveří </t>
  </si>
  <si>
    <t>(2+2)*2</t>
  </si>
  <si>
    <t>54914633.R</t>
  </si>
  <si>
    <t>Dveřní kování dělené klíč Ti</t>
  </si>
  <si>
    <t>54926045.R</t>
  </si>
  <si>
    <t>Zámek stavební vložkový typ 24026 (80 mm)</t>
  </si>
  <si>
    <t>55331220.R</t>
  </si>
  <si>
    <t>Prahová lišta, l=600 mm</t>
  </si>
  <si>
    <t>55331222.R</t>
  </si>
  <si>
    <t>Prahová lišta, l=800 mm</t>
  </si>
  <si>
    <t>61165001.R</t>
  </si>
  <si>
    <t>Dveře vnitřní laminované plné 1kř. 60x197 cm</t>
  </si>
  <si>
    <t>61165003.R</t>
  </si>
  <si>
    <t>Dveře vnitřní laminované plné 1kř. 80x197 cm</t>
  </si>
  <si>
    <t>998766101R00</t>
  </si>
  <si>
    <t xml:space="preserve">Přesun hmot pro truhlářské konstr., výšky do 6 m </t>
  </si>
  <si>
    <t>771</t>
  </si>
  <si>
    <t>Podlahy z dlaždic a obklady</t>
  </si>
  <si>
    <t>771101115R00</t>
  </si>
  <si>
    <t>Vyrovnání podkladů samonivelační hmotou tloušťky d tloušťky do 10mm</t>
  </si>
  <si>
    <t>771101210R00</t>
  </si>
  <si>
    <t xml:space="preserve">Penetrace podkladu pod dlažby </t>
  </si>
  <si>
    <t>771475014R00</t>
  </si>
  <si>
    <t xml:space="preserve">Montáž soklíků rovných z dlaždic keramických, do t </t>
  </si>
  <si>
    <t>odhadem:50,0</t>
  </si>
  <si>
    <t>771575109R00</t>
  </si>
  <si>
    <t xml:space="preserve">Montáž podlah z dlaždic hladkých keramických, do t </t>
  </si>
  <si>
    <t>013-A:2,3*2,76</t>
  </si>
  <si>
    <t>013-B:2,28*2,90</t>
  </si>
  <si>
    <t>013:2,32*2,94</t>
  </si>
  <si>
    <t>119-A:2,42*3,25</t>
  </si>
  <si>
    <t>119-B:2,42*3,13</t>
  </si>
  <si>
    <t>119:2,42*2,24</t>
  </si>
  <si>
    <t>771578011R00</t>
  </si>
  <si>
    <t xml:space="preserve">Spára podlaha - stěna, silikonem </t>
  </si>
  <si>
    <t>odhadem:90,0</t>
  </si>
  <si>
    <t>771579792R00</t>
  </si>
  <si>
    <t xml:space="preserve">Příplatek za podlahy keram.v omezeném prostoru </t>
  </si>
  <si>
    <t>777101101R00</t>
  </si>
  <si>
    <t xml:space="preserve">Příprava podkladu - vysávání podlah prům.vysavačem </t>
  </si>
  <si>
    <t>781111111R00</t>
  </si>
  <si>
    <t xml:space="preserve">Řezání dlaždic diamantovým kotoučem </t>
  </si>
  <si>
    <t>odhadem:120,0</t>
  </si>
  <si>
    <t>58581697.A.R</t>
  </si>
  <si>
    <t>Nátěr penetrační A podkladní nátěr</t>
  </si>
  <si>
    <t>kg</t>
  </si>
  <si>
    <t>asi  0,50 kg/m2:40,6412*0,50</t>
  </si>
  <si>
    <t>585832181</t>
  </si>
  <si>
    <t>Elast šedá dvousložková lepicí malta</t>
  </si>
  <si>
    <t>lepení asi 3,6 kg/m2:40,6412*3,60</t>
  </si>
  <si>
    <t>58583220.A</t>
  </si>
  <si>
    <t>Spár. hmota č. 100, 110  silikonová báze</t>
  </si>
  <si>
    <t>40,6412*0,60</t>
  </si>
  <si>
    <t>597642030</t>
  </si>
  <si>
    <t>Dlažba slinutá matná 300x300x9 mm</t>
  </si>
  <si>
    <t>dle montáže:40,6412</t>
  </si>
  <si>
    <t>prořez:40,6412*0,10</t>
  </si>
  <si>
    <t>597642410</t>
  </si>
  <si>
    <t>Dlažba slinutá matná sokl 300x80x9 mm</t>
  </si>
  <si>
    <t>50,0/0,30</t>
  </si>
  <si>
    <t>prořez 10%:166,66*0,10</t>
  </si>
  <si>
    <t>998771101R00</t>
  </si>
  <si>
    <t xml:space="preserve">Přesun hmot pro podlahy z dlaždic, výšky do 6 m </t>
  </si>
  <si>
    <t>781</t>
  </si>
  <si>
    <t>Obklady keramické</t>
  </si>
  <si>
    <t>781101111R00</t>
  </si>
  <si>
    <t xml:space="preserve">Vyrovnání podkladu maltou ze SMS tl. do 7 mm </t>
  </si>
  <si>
    <t>781111115R00</t>
  </si>
  <si>
    <t xml:space="preserve">Otvor v obkladačce diamant.korunkou prům.do 30 mm </t>
  </si>
  <si>
    <t>přívodní hadičky pancéř:</t>
  </si>
  <si>
    <t>umyvadlo 2ks:2*2</t>
  </si>
  <si>
    <t>781111116R00</t>
  </si>
  <si>
    <t xml:space="preserve">Otvor v obkladačce diamant.korunkou prům.do 90 mm </t>
  </si>
  <si>
    <t>WC:4</t>
  </si>
  <si>
    <t>781419706R00</t>
  </si>
  <si>
    <t xml:space="preserve">Příplatek za spárovací hmotu - plošně </t>
  </si>
  <si>
    <t>781419711R00</t>
  </si>
  <si>
    <t xml:space="preserve">Příplatek k obkladu stěn za plochu do 10 m2 jedntl </t>
  </si>
  <si>
    <t>781475115R00</t>
  </si>
  <si>
    <t xml:space="preserve">Obklad vnitřní stěn keramický, do tmele, 25x25 cm </t>
  </si>
  <si>
    <t>013-A  /do výšky  210cm:(0,98+1,55)*2*2,10*2</t>
  </si>
  <si>
    <t>-dveře:-0,6*2,0*2</t>
  </si>
  <si>
    <t>013--B  /do výšky 180cm:(7,98+1,25)*1,80</t>
  </si>
  <si>
    <t>119-B  /do výšky  180cm:(8,1+1,5)*1,80</t>
  </si>
  <si>
    <t>781491001R00</t>
  </si>
  <si>
    <t xml:space="preserve">D+Montáž lišt k obkladům </t>
  </si>
  <si>
    <t>013-A:(1,20+1,35)*2*2</t>
  </si>
  <si>
    <t>-dveře:-0,6*2</t>
  </si>
  <si>
    <t>013--B:(7,98+1,1)</t>
  </si>
  <si>
    <t>119-B:(8,1+1,5)</t>
  </si>
  <si>
    <t>5537070121.R</t>
  </si>
  <si>
    <t>Roh vnitřní hliník 90 st.  l=270 cm stříbro</t>
  </si>
  <si>
    <t>58551220.R</t>
  </si>
  <si>
    <t>Stěrková hmota polymercement šedá</t>
  </si>
  <si>
    <t>dorovnání podkladu:</t>
  </si>
  <si>
    <t>asi 5,00 kg/m2:52,746*5,00</t>
  </si>
  <si>
    <t>58582152.A.R</t>
  </si>
  <si>
    <t>Lepicí malta flex rychletuhnoucí bílá</t>
  </si>
  <si>
    <t>asi  3,60 kg/m2:52,746*3,60</t>
  </si>
  <si>
    <t>58583205.A.R</t>
  </si>
  <si>
    <t>Spárovací hmota silikonová báze</t>
  </si>
  <si>
    <t>asi 0,60kg/m2:52,7460*0,60</t>
  </si>
  <si>
    <t>597813772.R</t>
  </si>
  <si>
    <t>Obkládačka 20x60 světle šedá mat</t>
  </si>
  <si>
    <t>dle montáže:52,7460</t>
  </si>
  <si>
    <t>prořez 15%:52,7460*0,15</t>
  </si>
  <si>
    <t>998781101R00</t>
  </si>
  <si>
    <t xml:space="preserve">Přesun hmot pro obklady keramické, výšky do 6 m </t>
  </si>
  <si>
    <t>784</t>
  </si>
  <si>
    <t>Malby</t>
  </si>
  <si>
    <t>784191201R00</t>
  </si>
  <si>
    <t xml:space="preserve">Penetrace podkladu hloubková 1x </t>
  </si>
  <si>
    <t>784195112R00</t>
  </si>
  <si>
    <t xml:space="preserve">Malba  disperz standard, bílá, bez penetrace, 2 x </t>
  </si>
  <si>
    <t>784402801R00</t>
  </si>
  <si>
    <t xml:space="preserve">Odstranění malby oškrábáním v místnosti H do 3,8 m </t>
  </si>
  <si>
    <t>013-A:(1,20+1,35)*2*1,00*2</t>
  </si>
  <si>
    <t>strrop:2,32*2,77</t>
  </si>
  <si>
    <t>013--B:(7,98+1,1)*1,20</t>
  </si>
  <si>
    <t>2,32*2,94</t>
  </si>
  <si>
    <t>013:(2,32+2,94)*2*2,75</t>
  </si>
  <si>
    <t>119-A:(2,43+3,24)*2*2,75</t>
  </si>
  <si>
    <t>(2,43*3,24)</t>
  </si>
  <si>
    <t>119-B:(2,42+3,13)*2*2,75</t>
  </si>
  <si>
    <t>2,42*3,13</t>
  </si>
  <si>
    <t>119:(2,42+2,24)*2*2,75</t>
  </si>
  <si>
    <t>2,42*2,24</t>
  </si>
  <si>
    <t>M21</t>
  </si>
  <si>
    <t>Elektromontáže</t>
  </si>
  <si>
    <t>M21 R01</t>
  </si>
  <si>
    <t xml:space="preserve">D+M elektroinstalace </t>
  </si>
  <si>
    <t>kompl</t>
  </si>
  <si>
    <t>cena bude dodána specialistou elektro:1</t>
  </si>
  <si>
    <t>projektový</t>
  </si>
  <si>
    <t>AtelierSlavicon s.r.o. Trávníky 1562/6, 613 00 Brno</t>
  </si>
  <si>
    <t>JAMU, Beethovenova 650/2, 662 15 Brno</t>
  </si>
  <si>
    <t>výběrové řízení</t>
  </si>
  <si>
    <t>ing. Šišák J.</t>
  </si>
  <si>
    <t>březen 2025</t>
  </si>
  <si>
    <t>Bezbariérové toalety_ V.V.</t>
  </si>
  <si>
    <t>asi 5,00 kg/m2:58,395*5,00</t>
  </si>
  <si>
    <t>asi  3,60 kg/m2:58,395*3,60</t>
  </si>
  <si>
    <t>asi 0,60kg/m2:58,3950*0,60</t>
  </si>
  <si>
    <t>prořez 15%:58,395*0,15</t>
  </si>
  <si>
    <t>013--B  /do výšky 210cm:(7,98+1,25)*2,10</t>
  </si>
  <si>
    <t>119-B  /do výšky  210cm:(8,1+1,5)*2,10</t>
  </si>
  <si>
    <t>dle montáže:58,3950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</si>
</sst>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6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9" fontId="3" fillId="0" borderId="13" xfId="0" applyNumberFormat="1" applyFont="1" applyBorder="1"/>
    <xf numFmtId="0" fontId="5" fillId="5" borderId="16" xfId="0" applyNumberFormat="1" applyFont="1" applyFill="1" applyBorder="1" applyAlignment="1">
      <alignment horizontal="left"/>
    </xf>
    <xf numFmtId="4" fontId="17" fillId="6" borderId="59" xfId="1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4" borderId="15" xfId="0" applyNumberFormat="1" applyFont="1" applyFill="1" applyBorder="1" applyAlignment="1">
      <alignment horizontal="right" indent="2"/>
    </xf>
    <xf numFmtId="166" fontId="3" fillId="4" borderId="16" xfId="0" applyNumberFormat="1" applyFont="1" applyFill="1" applyBorder="1" applyAlignment="1">
      <alignment horizontal="right" indent="2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25" fillId="2" borderId="41" xfId="0" applyNumberFormat="1" applyFont="1" applyFill="1" applyBorder="1" applyAlignment="1">
      <alignment horizontal="right" indent="2"/>
    </xf>
    <xf numFmtId="166" fontId="25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B1" zoomScale="80" zoomScaleNormal="80" workbookViewId="0">
      <selection activeCell="C28" sqref="C28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P1Imob</v>
      </c>
      <c r="D2" s="5" t="str">
        <f>Rekapitulace!G2</f>
        <v>Bezbariérové toalety_ V.V.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" customHeight="1">
      <c r="A5" s="15" t="s">
        <v>78</v>
      </c>
      <c r="B5" s="16"/>
      <c r="C5" s="17" t="s">
        <v>79</v>
      </c>
      <c r="D5" s="18"/>
      <c r="E5" s="19"/>
      <c r="F5" s="11" t="s">
        <v>7</v>
      </c>
      <c r="G5" s="12"/>
    </row>
    <row r="6" spans="1:57" ht="12.9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" customHeight="1">
      <c r="A7" s="23" t="s">
        <v>76</v>
      </c>
      <c r="B7" s="24"/>
      <c r="C7" s="25" t="s">
        <v>77</v>
      </c>
      <c r="D7" s="26"/>
      <c r="E7" s="26"/>
      <c r="F7" s="27" t="s">
        <v>11</v>
      </c>
      <c r="G7" s="21">
        <f>IF(PocetMJ=0,,ROUND((F30+F32)/PocetMJ,1))</f>
        <v>0</v>
      </c>
    </row>
    <row r="8" spans="1:57">
      <c r="A8" s="28" t="s">
        <v>12</v>
      </c>
      <c r="B8" s="11"/>
      <c r="C8" s="205" t="s">
        <v>472</v>
      </c>
      <c r="D8" s="205"/>
      <c r="E8" s="206"/>
      <c r="F8" s="29" t="s">
        <v>13</v>
      </c>
      <c r="G8" s="201" t="s">
        <v>471</v>
      </c>
      <c r="H8" s="30"/>
      <c r="I8" s="31"/>
    </row>
    <row r="9" spans="1:57">
      <c r="A9" s="28" t="s">
        <v>14</v>
      </c>
      <c r="B9" s="11"/>
      <c r="C9" s="205" t="str">
        <f>Projektant</f>
        <v>AtelierSlavicon s.r.o. Trávníky 1562/6, 613 00 Brno</v>
      </c>
      <c r="D9" s="205"/>
      <c r="E9" s="206"/>
      <c r="F9" s="11"/>
      <c r="G9" s="32"/>
      <c r="H9" s="33"/>
    </row>
    <row r="10" spans="1:57">
      <c r="A10" s="28" t="s">
        <v>15</v>
      </c>
      <c r="B10" s="11"/>
      <c r="C10" s="205" t="s">
        <v>473</v>
      </c>
      <c r="D10" s="205"/>
      <c r="E10" s="205"/>
      <c r="F10" s="34"/>
      <c r="G10" s="35"/>
      <c r="H10" s="36"/>
    </row>
    <row r="11" spans="1:57" ht="13.5" customHeight="1">
      <c r="A11" s="28" t="s">
        <v>16</v>
      </c>
      <c r="B11" s="11"/>
      <c r="C11" s="205" t="s">
        <v>474</v>
      </c>
      <c r="D11" s="205"/>
      <c r="E11" s="205"/>
      <c r="F11" s="37" t="s">
        <v>17</v>
      </c>
      <c r="G11" s="38" t="s">
        <v>76</v>
      </c>
      <c r="H11" s="33"/>
      <c r="BA11" s="39"/>
      <c r="BB11" s="39"/>
      <c r="BC11" s="39"/>
      <c r="BD11" s="39"/>
      <c r="BE11" s="39"/>
    </row>
    <row r="12" spans="1:57" ht="12.75" customHeight="1">
      <c r="A12" s="40" t="s">
        <v>18</v>
      </c>
      <c r="B12" s="9"/>
      <c r="C12" s="207"/>
      <c r="D12" s="207"/>
      <c r="E12" s="207"/>
      <c r="F12" s="41" t="s">
        <v>19</v>
      </c>
      <c r="G12" s="42"/>
      <c r="H12" s="33"/>
    </row>
    <row r="13" spans="1:57" ht="28.5" customHeight="1" thickBot="1">
      <c r="A13" s="43" t="s">
        <v>20</v>
      </c>
      <c r="B13" s="44"/>
      <c r="C13" s="44"/>
      <c r="D13" s="44"/>
      <c r="E13" s="45"/>
      <c r="F13" s="45"/>
      <c r="G13" s="46"/>
      <c r="H13" s="33"/>
    </row>
    <row r="14" spans="1:57" ht="17.25" customHeight="1" thickBot="1">
      <c r="A14" s="47" t="s">
        <v>21</v>
      </c>
      <c r="B14" s="48"/>
      <c r="C14" s="49"/>
      <c r="D14" s="50" t="s">
        <v>22</v>
      </c>
      <c r="E14" s="51"/>
      <c r="F14" s="51"/>
      <c r="G14" s="49"/>
    </row>
    <row r="15" spans="1:57" ht="15.9" customHeight="1">
      <c r="A15" s="52"/>
      <c r="B15" s="53" t="s">
        <v>23</v>
      </c>
      <c r="C15" s="54">
        <f>HSV</f>
        <v>0</v>
      </c>
      <c r="D15" s="55"/>
      <c r="E15" s="56"/>
      <c r="F15" s="57"/>
      <c r="G15" s="54"/>
    </row>
    <row r="16" spans="1:57" ht="15.9" customHeight="1">
      <c r="A16" s="52" t="s">
        <v>24</v>
      </c>
      <c r="B16" s="53" t="s">
        <v>25</v>
      </c>
      <c r="C16" s="54">
        <f>PSV</f>
        <v>0</v>
      </c>
      <c r="D16" s="8"/>
      <c r="E16" s="58"/>
      <c r="F16" s="59"/>
      <c r="G16" s="54"/>
    </row>
    <row r="17" spans="1:7" ht="15.9" customHeight="1">
      <c r="A17" s="52" t="s">
        <v>26</v>
      </c>
      <c r="B17" s="53" t="s">
        <v>27</v>
      </c>
      <c r="C17" s="54">
        <f>Mont</f>
        <v>0</v>
      </c>
      <c r="D17" s="8"/>
      <c r="E17" s="58"/>
      <c r="F17" s="59"/>
      <c r="G17" s="54"/>
    </row>
    <row r="18" spans="1:7" ht="15.9" customHeight="1">
      <c r="A18" s="60" t="s">
        <v>28</v>
      </c>
      <c r="B18" s="61" t="s">
        <v>29</v>
      </c>
      <c r="C18" s="54">
        <f>Dodavka</f>
        <v>0</v>
      </c>
      <c r="D18" s="8"/>
      <c r="E18" s="58"/>
      <c r="F18" s="59"/>
      <c r="G18" s="54"/>
    </row>
    <row r="19" spans="1:7" ht="15.9" customHeight="1">
      <c r="A19" s="62" t="s">
        <v>30</v>
      </c>
      <c r="B19" s="53"/>
      <c r="C19" s="54">
        <f>SUM(C15:C18)</f>
        <v>0</v>
      </c>
      <c r="D19" s="8"/>
      <c r="E19" s="58"/>
      <c r="F19" s="59"/>
      <c r="G19" s="54"/>
    </row>
    <row r="20" spans="1:7" ht="15.9" customHeight="1">
      <c r="A20" s="62"/>
      <c r="B20" s="53"/>
      <c r="C20" s="54"/>
      <c r="D20" s="8"/>
      <c r="E20" s="58"/>
      <c r="F20" s="59"/>
      <c r="G20" s="54"/>
    </row>
    <row r="21" spans="1:7" ht="15.9" customHeight="1">
      <c r="A21" s="62" t="s">
        <v>31</v>
      </c>
      <c r="B21" s="53"/>
      <c r="C21" s="54">
        <f>HZS</f>
        <v>0</v>
      </c>
      <c r="D21" s="8"/>
      <c r="E21" s="58"/>
      <c r="F21" s="59"/>
      <c r="G21" s="54"/>
    </row>
    <row r="22" spans="1:7" ht="15.9" customHeight="1">
      <c r="A22" s="63" t="s">
        <v>32</v>
      </c>
      <c r="B22" s="64"/>
      <c r="C22" s="54">
        <f>C19+C21</f>
        <v>0</v>
      </c>
      <c r="D22" s="8" t="s">
        <v>33</v>
      </c>
      <c r="E22" s="58"/>
      <c r="F22" s="59"/>
      <c r="G22" s="54">
        <f>G23-SUM(G15:G21)</f>
        <v>0</v>
      </c>
    </row>
    <row r="23" spans="1:7" ht="15.9" customHeight="1" thickBot="1">
      <c r="A23" s="208" t="s">
        <v>34</v>
      </c>
      <c r="B23" s="209"/>
      <c r="C23" s="65">
        <f>C22+G23</f>
        <v>0</v>
      </c>
      <c r="D23" s="66" t="s">
        <v>35</v>
      </c>
      <c r="E23" s="67"/>
      <c r="F23" s="68"/>
      <c r="G23" s="54">
        <f>VRN</f>
        <v>0</v>
      </c>
    </row>
    <row r="24" spans="1:7">
      <c r="A24" s="69" t="s">
        <v>36</v>
      </c>
      <c r="B24" s="70"/>
      <c r="C24" s="71"/>
      <c r="D24" s="70" t="s">
        <v>37</v>
      </c>
      <c r="E24" s="70"/>
      <c r="F24" s="72" t="s">
        <v>38</v>
      </c>
      <c r="G24" s="73"/>
    </row>
    <row r="25" spans="1:7">
      <c r="A25" s="63" t="s">
        <v>39</v>
      </c>
      <c r="B25" s="64"/>
      <c r="C25" s="74" t="s">
        <v>475</v>
      </c>
      <c r="D25" s="64" t="s">
        <v>39</v>
      </c>
      <c r="E25" s="75"/>
      <c r="F25" s="76" t="s">
        <v>39</v>
      </c>
      <c r="G25" s="77"/>
    </row>
    <row r="26" spans="1:7" ht="37.5" customHeight="1">
      <c r="A26" s="63" t="s">
        <v>40</v>
      </c>
      <c r="B26" s="78"/>
      <c r="C26" s="200" t="s">
        <v>476</v>
      </c>
      <c r="D26" s="64" t="s">
        <v>40</v>
      </c>
      <c r="E26" s="75"/>
      <c r="F26" s="76" t="s">
        <v>40</v>
      </c>
      <c r="G26" s="77"/>
    </row>
    <row r="27" spans="1:7">
      <c r="A27" s="63"/>
      <c r="B27" s="79"/>
      <c r="C27" s="74"/>
      <c r="D27" s="64"/>
      <c r="E27" s="75"/>
      <c r="F27" s="76"/>
      <c r="G27" s="77"/>
    </row>
    <row r="28" spans="1:7">
      <c r="A28" s="63" t="s">
        <v>41</v>
      </c>
      <c r="B28" s="64"/>
      <c r="C28" s="74"/>
      <c r="D28" s="76" t="s">
        <v>42</v>
      </c>
      <c r="E28" s="74"/>
      <c r="F28" s="80" t="s">
        <v>42</v>
      </c>
      <c r="G28" s="77"/>
    </row>
    <row r="29" spans="1:7" ht="69" customHeight="1">
      <c r="A29" s="63"/>
      <c r="B29" s="64"/>
      <c r="C29" s="81"/>
      <c r="D29" s="82"/>
      <c r="E29" s="81"/>
      <c r="F29" s="64"/>
      <c r="G29" s="77"/>
    </row>
    <row r="30" spans="1:7">
      <c r="A30" s="83" t="s">
        <v>43</v>
      </c>
      <c r="B30" s="84"/>
      <c r="C30" s="85">
        <v>21</v>
      </c>
      <c r="D30" s="84" t="s">
        <v>44</v>
      </c>
      <c r="E30" s="86"/>
      <c r="F30" s="210">
        <f>C23-F32</f>
        <v>0</v>
      </c>
      <c r="G30" s="211"/>
    </row>
    <row r="31" spans="1:7">
      <c r="A31" s="83" t="s">
        <v>45</v>
      </c>
      <c r="B31" s="84"/>
      <c r="C31" s="85">
        <f>SazbaDPH1</f>
        <v>21</v>
      </c>
      <c r="D31" s="84" t="s">
        <v>46</v>
      </c>
      <c r="E31" s="86"/>
      <c r="F31" s="212">
        <f>ROUND(PRODUCT(F30,C31/100),0)</f>
        <v>0</v>
      </c>
      <c r="G31" s="213"/>
    </row>
    <row r="32" spans="1:7">
      <c r="A32" s="83" t="s">
        <v>43</v>
      </c>
      <c r="B32" s="84"/>
      <c r="C32" s="85">
        <v>0</v>
      </c>
      <c r="D32" s="84" t="s">
        <v>46</v>
      </c>
      <c r="E32" s="86"/>
      <c r="F32" s="212">
        <v>0</v>
      </c>
      <c r="G32" s="213"/>
    </row>
    <row r="33" spans="1:8">
      <c r="A33" s="83" t="s">
        <v>45</v>
      </c>
      <c r="B33" s="87"/>
      <c r="C33" s="88">
        <f>SazbaDPH2</f>
        <v>0</v>
      </c>
      <c r="D33" s="84" t="s">
        <v>46</v>
      </c>
      <c r="E33" s="59"/>
      <c r="F33" s="212">
        <f>ROUND(PRODUCT(F32,C33/100),0)</f>
        <v>0</v>
      </c>
      <c r="G33" s="213"/>
    </row>
    <row r="34" spans="1:8" s="92" customFormat="1" ht="19.5" customHeight="1" thickBot="1">
      <c r="A34" s="89" t="s">
        <v>47</v>
      </c>
      <c r="B34" s="90"/>
      <c r="C34" s="90"/>
      <c r="D34" s="90"/>
      <c r="E34" s="91"/>
      <c r="F34" s="214">
        <f>ROUND(SUM(F30:F33),0)</f>
        <v>0</v>
      </c>
      <c r="G34" s="215"/>
    </row>
    <row r="36" spans="1:8">
      <c r="A36" s="93" t="s">
        <v>48</v>
      </c>
      <c r="B36" s="93"/>
      <c r="C36" s="93"/>
      <c r="D36" s="93"/>
      <c r="E36" s="93"/>
      <c r="F36" s="93"/>
      <c r="G36" s="93"/>
      <c r="H36" t="s">
        <v>6</v>
      </c>
    </row>
    <row r="37" spans="1:8" ht="14.25" customHeight="1">
      <c r="A37" s="93"/>
      <c r="B37" s="204"/>
      <c r="C37" s="204"/>
      <c r="D37" s="204"/>
      <c r="E37" s="204"/>
      <c r="F37" s="204"/>
      <c r="G37" s="204"/>
      <c r="H37" t="s">
        <v>6</v>
      </c>
    </row>
    <row r="38" spans="1:8" ht="12.75" customHeight="1">
      <c r="A38" s="94"/>
      <c r="B38" s="204"/>
      <c r="C38" s="204"/>
      <c r="D38" s="204"/>
      <c r="E38" s="204"/>
      <c r="F38" s="204"/>
      <c r="G38" s="204"/>
      <c r="H38" t="s">
        <v>6</v>
      </c>
    </row>
    <row r="39" spans="1:8">
      <c r="A39" s="94"/>
      <c r="B39" s="204"/>
      <c r="C39" s="204"/>
      <c r="D39" s="204"/>
      <c r="E39" s="204"/>
      <c r="F39" s="204"/>
      <c r="G39" s="204"/>
      <c r="H39" t="s">
        <v>6</v>
      </c>
    </row>
    <row r="40" spans="1:8">
      <c r="A40" s="94"/>
      <c r="B40" s="204"/>
      <c r="C40" s="204"/>
      <c r="D40" s="204"/>
      <c r="E40" s="204"/>
      <c r="F40" s="204"/>
      <c r="G40" s="204"/>
      <c r="H40" t="s">
        <v>6</v>
      </c>
    </row>
    <row r="41" spans="1:8">
      <c r="A41" s="94"/>
      <c r="B41" s="204"/>
      <c r="C41" s="204"/>
      <c r="D41" s="204"/>
      <c r="E41" s="204"/>
      <c r="F41" s="204"/>
      <c r="G41" s="204"/>
      <c r="H41" t="s">
        <v>6</v>
      </c>
    </row>
    <row r="42" spans="1:8">
      <c r="A42" s="94"/>
      <c r="B42" s="204"/>
      <c r="C42" s="204"/>
      <c r="D42" s="204"/>
      <c r="E42" s="204"/>
      <c r="F42" s="204"/>
      <c r="G42" s="204"/>
      <c r="H42" t="s">
        <v>6</v>
      </c>
    </row>
    <row r="43" spans="1:8">
      <c r="A43" s="94"/>
      <c r="B43" s="204"/>
      <c r="C43" s="204"/>
      <c r="D43" s="204"/>
      <c r="E43" s="204"/>
      <c r="F43" s="204"/>
      <c r="G43" s="204"/>
      <c r="H43" t="s">
        <v>6</v>
      </c>
    </row>
    <row r="44" spans="1:8">
      <c r="A44" s="94"/>
      <c r="B44" s="204"/>
      <c r="C44" s="204"/>
      <c r="D44" s="204"/>
      <c r="E44" s="204"/>
      <c r="F44" s="204"/>
      <c r="G44" s="204"/>
      <c r="H44" t="s">
        <v>6</v>
      </c>
    </row>
    <row r="45" spans="1:8" ht="0.75" customHeight="1">
      <c r="A45" s="94"/>
      <c r="B45" s="204"/>
      <c r="C45" s="204"/>
      <c r="D45" s="204"/>
      <c r="E45" s="204"/>
      <c r="F45" s="204"/>
      <c r="G45" s="204"/>
      <c r="H45" t="s">
        <v>6</v>
      </c>
    </row>
    <row r="46" spans="1:8">
      <c r="B46" s="203"/>
      <c r="C46" s="203"/>
      <c r="D46" s="203"/>
      <c r="E46" s="203"/>
      <c r="F46" s="203"/>
      <c r="G46" s="203"/>
    </row>
    <row r="47" spans="1:8">
      <c r="B47" s="203"/>
      <c r="C47" s="203"/>
      <c r="D47" s="203"/>
      <c r="E47" s="203"/>
      <c r="F47" s="203"/>
      <c r="G47" s="203"/>
    </row>
    <row r="48" spans="1:8">
      <c r="B48" s="203"/>
      <c r="C48" s="203"/>
      <c r="D48" s="203"/>
      <c r="E48" s="203"/>
      <c r="F48" s="203"/>
      <c r="G48" s="203"/>
    </row>
    <row r="49" spans="2:7">
      <c r="B49" s="203"/>
      <c r="C49" s="203"/>
      <c r="D49" s="203"/>
      <c r="E49" s="203"/>
      <c r="F49" s="203"/>
      <c r="G49" s="203"/>
    </row>
    <row r="50" spans="2:7">
      <c r="B50" s="203"/>
      <c r="C50" s="203"/>
      <c r="D50" s="203"/>
      <c r="E50" s="203"/>
      <c r="F50" s="203"/>
      <c r="G50" s="203"/>
    </row>
    <row r="51" spans="2:7">
      <c r="B51" s="203"/>
      <c r="C51" s="203"/>
      <c r="D51" s="203"/>
      <c r="E51" s="203"/>
      <c r="F51" s="203"/>
      <c r="G51" s="203"/>
    </row>
    <row r="52" spans="2:7">
      <c r="B52" s="203"/>
      <c r="C52" s="203"/>
      <c r="D52" s="203"/>
      <c r="E52" s="203"/>
      <c r="F52" s="203"/>
      <c r="G52" s="203"/>
    </row>
    <row r="53" spans="2:7">
      <c r="B53" s="203"/>
      <c r="C53" s="203"/>
      <c r="D53" s="203"/>
      <c r="E53" s="203"/>
      <c r="F53" s="203"/>
      <c r="G53" s="203"/>
    </row>
    <row r="54" spans="2:7">
      <c r="B54" s="203"/>
      <c r="C54" s="203"/>
      <c r="D54" s="203"/>
      <c r="E54" s="203"/>
      <c r="F54" s="203"/>
      <c r="G54" s="203"/>
    </row>
    <row r="55" spans="2:7">
      <c r="B55" s="203"/>
      <c r="C55" s="203"/>
      <c r="D55" s="203"/>
      <c r="E55" s="203"/>
      <c r="F55" s="203"/>
      <c r="G55" s="203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2"/>
  <sheetViews>
    <sheetView zoomScale="90" zoomScaleNormal="90" workbookViewId="0">
      <selection activeCell="G2" sqref="G2:I2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>
      <c r="A1" s="216" t="s">
        <v>49</v>
      </c>
      <c r="B1" s="217"/>
      <c r="C1" s="95" t="str">
        <f>CONCATENATE(cislostavby," ",nazevstavby)</f>
        <v>Si_202505 Zpřístupnění objektu HFJAMU Brno</v>
      </c>
      <c r="D1" s="96"/>
      <c r="E1" s="97"/>
      <c r="F1" s="96"/>
      <c r="G1" s="98" t="s">
        <v>50</v>
      </c>
      <c r="H1" s="99" t="s">
        <v>80</v>
      </c>
      <c r="I1" s="100"/>
    </row>
    <row r="2" spans="1:9" ht="13.8" thickBot="1">
      <c r="A2" s="218" t="s">
        <v>51</v>
      </c>
      <c r="B2" s="219"/>
      <c r="C2" s="101" t="str">
        <f>CONCATENATE(cisloobjektu," ",nazevobjektu)</f>
        <v>SO-03 Stavební část</v>
      </c>
      <c r="D2" s="102"/>
      <c r="E2" s="103"/>
      <c r="F2" s="102"/>
      <c r="G2" s="220" t="s">
        <v>477</v>
      </c>
      <c r="H2" s="221"/>
      <c r="I2" s="222"/>
    </row>
    <row r="3" spans="1:9" ht="13.8" thickTop="1">
      <c r="A3" s="75"/>
      <c r="B3" s="75"/>
      <c r="C3" s="75"/>
      <c r="D3" s="75"/>
      <c r="E3" s="75"/>
      <c r="F3" s="64"/>
      <c r="G3" s="75"/>
      <c r="H3" s="75"/>
      <c r="I3" s="75"/>
    </row>
    <row r="4" spans="1:9" ht="19.5" customHeight="1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8" thickBot="1">
      <c r="A5" s="75"/>
      <c r="B5" s="75"/>
      <c r="C5" s="75"/>
      <c r="D5" s="75"/>
      <c r="E5" s="75"/>
      <c r="F5" s="75"/>
      <c r="G5" s="75"/>
      <c r="H5" s="75"/>
      <c r="I5" s="75"/>
    </row>
    <row r="6" spans="1:9" s="33" customFormat="1" ht="13.8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 s="33" customFormat="1">
      <c r="A7" s="196" t="str">
        <f>Položky!B7</f>
        <v>34</v>
      </c>
      <c r="B7" s="113" t="str">
        <f>Položky!C7</f>
        <v>Stěny a příčky</v>
      </c>
      <c r="C7" s="64"/>
      <c r="D7" s="114"/>
      <c r="E7" s="197">
        <f>Položky!BA15</f>
        <v>0</v>
      </c>
      <c r="F7" s="198">
        <f>Položky!BB15</f>
        <v>0</v>
      </c>
      <c r="G7" s="198">
        <f>Položky!BC15</f>
        <v>0</v>
      </c>
      <c r="H7" s="198">
        <f>Položky!BD15</f>
        <v>0</v>
      </c>
      <c r="I7" s="199">
        <f>Položky!BE15</f>
        <v>0</v>
      </c>
    </row>
    <row r="8" spans="1:9" s="33" customFormat="1">
      <c r="A8" s="196" t="str">
        <f>Položky!B16</f>
        <v>61</v>
      </c>
      <c r="B8" s="113" t="str">
        <f>Položky!C16</f>
        <v>Upravy povrchů vnitřní</v>
      </c>
      <c r="C8" s="64"/>
      <c r="D8" s="114"/>
      <c r="E8" s="197">
        <f>Položky!BA21</f>
        <v>0</v>
      </c>
      <c r="F8" s="198">
        <f>Položky!BB21</f>
        <v>0</v>
      </c>
      <c r="G8" s="198">
        <f>Položky!BC21</f>
        <v>0</v>
      </c>
      <c r="H8" s="198">
        <f>Položky!BD21</f>
        <v>0</v>
      </c>
      <c r="I8" s="199">
        <f>Položky!BE21</f>
        <v>0</v>
      </c>
    </row>
    <row r="9" spans="1:9" s="33" customFormat="1">
      <c r="A9" s="196" t="str">
        <f>Položky!B22</f>
        <v>64</v>
      </c>
      <c r="B9" s="113" t="str">
        <f>Položky!C22</f>
        <v>Výplně otvorů</v>
      </c>
      <c r="C9" s="64"/>
      <c r="D9" s="114"/>
      <c r="E9" s="197">
        <f>Položky!BA28</f>
        <v>0</v>
      </c>
      <c r="F9" s="198">
        <f>Položky!BB28</f>
        <v>0</v>
      </c>
      <c r="G9" s="198">
        <f>Položky!BC28</f>
        <v>0</v>
      </c>
      <c r="H9" s="198">
        <f>Položky!BD28</f>
        <v>0</v>
      </c>
      <c r="I9" s="199">
        <f>Položky!BE28</f>
        <v>0</v>
      </c>
    </row>
    <row r="10" spans="1:9" s="33" customFormat="1">
      <c r="A10" s="196" t="str">
        <f>Položky!B29</f>
        <v>94</v>
      </c>
      <c r="B10" s="113" t="str">
        <f>Položky!C29</f>
        <v>Lešení a stavební výtahy</v>
      </c>
      <c r="C10" s="64"/>
      <c r="D10" s="114"/>
      <c r="E10" s="197">
        <f>Položky!BA32</f>
        <v>0</v>
      </c>
      <c r="F10" s="198">
        <f>Položky!BB32</f>
        <v>0</v>
      </c>
      <c r="G10" s="198">
        <f>Položky!BC32</f>
        <v>0</v>
      </c>
      <c r="H10" s="198">
        <f>Položky!BD32</f>
        <v>0</v>
      </c>
      <c r="I10" s="199">
        <f>Položky!BE32</f>
        <v>0</v>
      </c>
    </row>
    <row r="11" spans="1:9" s="33" customFormat="1">
      <c r="A11" s="196" t="str">
        <f>Položky!B33</f>
        <v>95</v>
      </c>
      <c r="B11" s="113" t="str">
        <f>Položky!C33</f>
        <v>Dokončovací konstrukce na pozemních stavbách</v>
      </c>
      <c r="C11" s="64"/>
      <c r="D11" s="114"/>
      <c r="E11" s="197">
        <f>Položky!BA36</f>
        <v>0</v>
      </c>
      <c r="F11" s="198">
        <f>Položky!BB36</f>
        <v>0</v>
      </c>
      <c r="G11" s="198">
        <f>Položky!BC36</f>
        <v>0</v>
      </c>
      <c r="H11" s="198">
        <f>Položky!BD36</f>
        <v>0</v>
      </c>
      <c r="I11" s="199">
        <f>Položky!BE36</f>
        <v>0</v>
      </c>
    </row>
    <row r="12" spans="1:9" s="33" customFormat="1">
      <c r="A12" s="196" t="str">
        <f>Položky!B37</f>
        <v>96</v>
      </c>
      <c r="B12" s="113" t="str">
        <f>Položky!C37</f>
        <v>Bourání konstrukcí</v>
      </c>
      <c r="C12" s="64"/>
      <c r="D12" s="114"/>
      <c r="E12" s="197">
        <f>Položky!BA56</f>
        <v>0</v>
      </c>
      <c r="F12" s="198">
        <f>Položky!BB56</f>
        <v>0</v>
      </c>
      <c r="G12" s="198">
        <f>Položky!BC56</f>
        <v>0</v>
      </c>
      <c r="H12" s="198">
        <f>Položky!BD56</f>
        <v>0</v>
      </c>
      <c r="I12" s="199">
        <f>Položky!BE56</f>
        <v>0</v>
      </c>
    </row>
    <row r="13" spans="1:9" s="33" customFormat="1">
      <c r="A13" s="196" t="str">
        <f>Položky!B57</f>
        <v>97</v>
      </c>
      <c r="B13" s="113" t="str">
        <f>Položky!C57</f>
        <v>Prorážení otvorů</v>
      </c>
      <c r="C13" s="64"/>
      <c r="D13" s="114"/>
      <c r="E13" s="197">
        <f>Položky!BA76</f>
        <v>0</v>
      </c>
      <c r="F13" s="198">
        <f>Položky!BB76</f>
        <v>0</v>
      </c>
      <c r="G13" s="198">
        <f>Položky!BC76</f>
        <v>0</v>
      </c>
      <c r="H13" s="198">
        <f>Položky!BD76</f>
        <v>0</v>
      </c>
      <c r="I13" s="199">
        <f>Položky!BE76</f>
        <v>0</v>
      </c>
    </row>
    <row r="14" spans="1:9" s="33" customFormat="1">
      <c r="A14" s="196" t="str">
        <f>Položky!B77</f>
        <v>99</v>
      </c>
      <c r="B14" s="113" t="str">
        <f>Položky!C77</f>
        <v>Staveništní přesun hmot</v>
      </c>
      <c r="C14" s="64"/>
      <c r="D14" s="114"/>
      <c r="E14" s="197">
        <f>Položky!BA79</f>
        <v>0</v>
      </c>
      <c r="F14" s="198">
        <f>Položky!BB79</f>
        <v>0</v>
      </c>
      <c r="G14" s="198">
        <f>Položky!BC79</f>
        <v>0</v>
      </c>
      <c r="H14" s="198">
        <f>Položky!BD79</f>
        <v>0</v>
      </c>
      <c r="I14" s="199">
        <f>Položky!BE79</f>
        <v>0</v>
      </c>
    </row>
    <row r="15" spans="1:9" s="33" customFormat="1">
      <c r="A15" s="196" t="str">
        <f>Položky!B80</f>
        <v>VN</v>
      </c>
      <c r="B15" s="113" t="str">
        <f>Položky!C80</f>
        <v>Vedlejší náklady</v>
      </c>
      <c r="C15" s="64"/>
      <c r="D15" s="114"/>
      <c r="E15" s="197">
        <f>Položky!BA88</f>
        <v>0</v>
      </c>
      <c r="F15" s="198">
        <f>Položky!BB88</f>
        <v>0</v>
      </c>
      <c r="G15" s="198">
        <f>Položky!BC88</f>
        <v>0</v>
      </c>
      <c r="H15" s="198">
        <f>Položky!BD88</f>
        <v>0</v>
      </c>
      <c r="I15" s="199">
        <f>Položky!BE88</f>
        <v>0</v>
      </c>
    </row>
    <row r="16" spans="1:9" s="33" customFormat="1">
      <c r="A16" s="196" t="str">
        <f>Položky!B89</f>
        <v>721</v>
      </c>
      <c r="B16" s="113" t="str">
        <f>Položky!C89</f>
        <v>Vnitřní kanalizace</v>
      </c>
      <c r="C16" s="64"/>
      <c r="D16" s="114"/>
      <c r="E16" s="197">
        <f>Položky!BA106</f>
        <v>0</v>
      </c>
      <c r="F16" s="198">
        <f>Položky!BB106</f>
        <v>0</v>
      </c>
      <c r="G16" s="198">
        <f>Položky!BC106</f>
        <v>0</v>
      </c>
      <c r="H16" s="198">
        <f>Položky!BD106</f>
        <v>0</v>
      </c>
      <c r="I16" s="199">
        <f>Položky!BE106</f>
        <v>0</v>
      </c>
    </row>
    <row r="17" spans="1:57" s="33" customFormat="1">
      <c r="A17" s="196" t="str">
        <f>Položky!B107</f>
        <v>722</v>
      </c>
      <c r="B17" s="113" t="str">
        <f>Položky!C107</f>
        <v>Vnitřní vodovod</v>
      </c>
      <c r="C17" s="64"/>
      <c r="D17" s="114"/>
      <c r="E17" s="197">
        <f>Položky!BA126</f>
        <v>0</v>
      </c>
      <c r="F17" s="198">
        <f>Položky!BB126</f>
        <v>0</v>
      </c>
      <c r="G17" s="198">
        <f>Položky!BC126</f>
        <v>0</v>
      </c>
      <c r="H17" s="198">
        <f>Položky!BD126</f>
        <v>0</v>
      </c>
      <c r="I17" s="199">
        <f>Položky!BE126</f>
        <v>0</v>
      </c>
    </row>
    <row r="18" spans="1:57" s="33" customFormat="1">
      <c r="A18" s="196" t="str">
        <f>Položky!B127</f>
        <v>725</v>
      </c>
      <c r="B18" s="113" t="str">
        <f>Položky!C127</f>
        <v>Zařizovací předměty</v>
      </c>
      <c r="C18" s="64"/>
      <c r="D18" s="114"/>
      <c r="E18" s="197">
        <f>Položky!BA166</f>
        <v>0</v>
      </c>
      <c r="F18" s="198">
        <f>Položky!BB166</f>
        <v>0</v>
      </c>
      <c r="G18" s="198">
        <f>Položky!BC166</f>
        <v>0</v>
      </c>
      <c r="H18" s="198">
        <f>Položky!BD166</f>
        <v>0</v>
      </c>
      <c r="I18" s="199">
        <f>Položky!BE166</f>
        <v>0</v>
      </c>
    </row>
    <row r="19" spans="1:57" s="33" customFormat="1">
      <c r="A19" s="196" t="str">
        <f>Položky!B167</f>
        <v>726</v>
      </c>
      <c r="B19" s="113" t="str">
        <f>Položky!C167</f>
        <v>Instalační prefabrikáty</v>
      </c>
      <c r="C19" s="64"/>
      <c r="D19" s="114"/>
      <c r="E19" s="197">
        <f>Položky!BA173</f>
        <v>0</v>
      </c>
      <c r="F19" s="198">
        <f>Položky!BB173</f>
        <v>0</v>
      </c>
      <c r="G19" s="198">
        <f>Položky!BC173</f>
        <v>0</v>
      </c>
      <c r="H19" s="198">
        <f>Položky!BD173</f>
        <v>0</v>
      </c>
      <c r="I19" s="199">
        <f>Položky!BE173</f>
        <v>0</v>
      </c>
    </row>
    <row r="20" spans="1:57" s="33" customFormat="1">
      <c r="A20" s="196" t="str">
        <f>Položky!B174</f>
        <v>766</v>
      </c>
      <c r="B20" s="113" t="str">
        <f>Položky!C174</f>
        <v>Konstrukce truhlářské</v>
      </c>
      <c r="C20" s="64"/>
      <c r="D20" s="114"/>
      <c r="E20" s="197">
        <f>Položky!BA192</f>
        <v>0</v>
      </c>
      <c r="F20" s="198">
        <f>Položky!BB192</f>
        <v>0</v>
      </c>
      <c r="G20" s="198">
        <f>Položky!BC192</f>
        <v>0</v>
      </c>
      <c r="H20" s="198">
        <f>Položky!BD192</f>
        <v>0</v>
      </c>
      <c r="I20" s="199">
        <f>Položky!BE192</f>
        <v>0</v>
      </c>
    </row>
    <row r="21" spans="1:57" s="33" customFormat="1">
      <c r="A21" s="196" t="str">
        <f>Položky!B193</f>
        <v>771</v>
      </c>
      <c r="B21" s="113" t="str">
        <f>Položky!C193</f>
        <v>Podlahy z dlaždic a obklady</v>
      </c>
      <c r="C21" s="64"/>
      <c r="D21" s="114"/>
      <c r="E21" s="197">
        <f>Položky!BA224</f>
        <v>0</v>
      </c>
      <c r="F21" s="198">
        <f>Položky!BB224</f>
        <v>0</v>
      </c>
      <c r="G21" s="198">
        <f>Položky!BC224</f>
        <v>0</v>
      </c>
      <c r="H21" s="198">
        <f>Položky!BD224</f>
        <v>0</v>
      </c>
      <c r="I21" s="199">
        <f>Položky!BE224</f>
        <v>0</v>
      </c>
    </row>
    <row r="22" spans="1:57" s="33" customFormat="1">
      <c r="A22" s="196" t="str">
        <f>Položky!B225</f>
        <v>781</v>
      </c>
      <c r="B22" s="113" t="str">
        <f>Položky!C225</f>
        <v>Obklady keramické</v>
      </c>
      <c r="C22" s="64"/>
      <c r="D22" s="114"/>
      <c r="E22" s="197">
        <f>Položky!BA256</f>
        <v>0</v>
      </c>
      <c r="F22" s="198">
        <f>Položky!BB256</f>
        <v>0</v>
      </c>
      <c r="G22" s="198">
        <f>Položky!BC256</f>
        <v>0</v>
      </c>
      <c r="H22" s="198">
        <f>Položky!BD256</f>
        <v>0</v>
      </c>
      <c r="I22" s="199">
        <f>Položky!BE256</f>
        <v>0</v>
      </c>
    </row>
    <row r="23" spans="1:57" s="33" customFormat="1">
      <c r="A23" s="196" t="str">
        <f>Položky!B257</f>
        <v>784</v>
      </c>
      <c r="B23" s="113" t="str">
        <f>Položky!C257</f>
        <v>Malby</v>
      </c>
      <c r="C23" s="64"/>
      <c r="D23" s="114"/>
      <c r="E23" s="197">
        <f>Položky!BA273</f>
        <v>0</v>
      </c>
      <c r="F23" s="198">
        <f>Položky!BB273</f>
        <v>0</v>
      </c>
      <c r="G23" s="198">
        <f>Položky!BC273</f>
        <v>0</v>
      </c>
      <c r="H23" s="198">
        <f>Položky!BD273</f>
        <v>0</v>
      </c>
      <c r="I23" s="199">
        <f>Položky!BE273</f>
        <v>0</v>
      </c>
    </row>
    <row r="24" spans="1:57" s="33" customFormat="1" ht="13.8" thickBot="1">
      <c r="A24" s="196" t="str">
        <f>Položky!B274</f>
        <v>M21</v>
      </c>
      <c r="B24" s="113" t="str">
        <f>Položky!C274</f>
        <v>Elektromontáže</v>
      </c>
      <c r="C24" s="64"/>
      <c r="D24" s="114"/>
      <c r="E24" s="197">
        <f>Položky!BA277</f>
        <v>0</v>
      </c>
      <c r="F24" s="198">
        <f>Položky!BB277</f>
        <v>0</v>
      </c>
      <c r="G24" s="198">
        <f>Položky!BC277</f>
        <v>0</v>
      </c>
      <c r="H24" s="198">
        <f>Položky!BD277</f>
        <v>0</v>
      </c>
      <c r="I24" s="199">
        <f>Položky!BE277</f>
        <v>0</v>
      </c>
    </row>
    <row r="25" spans="1:57" s="121" customFormat="1" ht="13.8" thickBot="1">
      <c r="A25" s="115"/>
      <c r="B25" s="116" t="s">
        <v>58</v>
      </c>
      <c r="C25" s="116"/>
      <c r="D25" s="117"/>
      <c r="E25" s="118">
        <f>SUM(E7:E24)</f>
        <v>0</v>
      </c>
      <c r="F25" s="119">
        <f>SUM(F7:F24)</f>
        <v>0</v>
      </c>
      <c r="G25" s="119">
        <f>SUM(G7:G24)</f>
        <v>0</v>
      </c>
      <c r="H25" s="119">
        <f>SUM(H7:H24)</f>
        <v>0</v>
      </c>
      <c r="I25" s="120">
        <f>SUM(I7:I24)</f>
        <v>0</v>
      </c>
    </row>
    <row r="26" spans="1:57">
      <c r="A26" s="64"/>
      <c r="B26" s="64"/>
      <c r="C26" s="64"/>
      <c r="D26" s="64"/>
      <c r="E26" s="64"/>
      <c r="F26" s="64"/>
      <c r="G26" s="64"/>
      <c r="H26" s="64"/>
      <c r="I26" s="64"/>
    </row>
    <row r="27" spans="1:57" ht="19.5" customHeight="1">
      <c r="A27" s="105" t="s">
        <v>59</v>
      </c>
      <c r="B27" s="105"/>
      <c r="C27" s="105"/>
      <c r="D27" s="105"/>
      <c r="E27" s="105"/>
      <c r="F27" s="105"/>
      <c r="G27" s="122"/>
      <c r="H27" s="105"/>
      <c r="I27" s="105"/>
      <c r="BA27" s="39"/>
      <c r="BB27" s="39"/>
      <c r="BC27" s="39"/>
      <c r="BD27" s="39"/>
      <c r="BE27" s="39"/>
    </row>
    <row r="28" spans="1:57" ht="13.8" thickBot="1">
      <c r="A28" s="75"/>
      <c r="B28" s="75"/>
      <c r="C28" s="75"/>
      <c r="D28" s="75"/>
      <c r="E28" s="75"/>
      <c r="F28" s="75"/>
      <c r="G28" s="75"/>
      <c r="H28" s="75"/>
      <c r="I28" s="75"/>
    </row>
    <row r="29" spans="1:57">
      <c r="A29" s="69" t="s">
        <v>60</v>
      </c>
      <c r="B29" s="70"/>
      <c r="C29" s="70"/>
      <c r="D29" s="123"/>
      <c r="E29" s="124" t="s">
        <v>61</v>
      </c>
      <c r="F29" s="125" t="s">
        <v>62</v>
      </c>
      <c r="G29" s="126" t="s">
        <v>63</v>
      </c>
      <c r="H29" s="127"/>
      <c r="I29" s="128" t="s">
        <v>61</v>
      </c>
    </row>
    <row r="30" spans="1:57">
      <c r="A30" s="62"/>
      <c r="B30" s="53"/>
      <c r="C30" s="53"/>
      <c r="D30" s="129"/>
      <c r="E30" s="130"/>
      <c r="F30" s="131"/>
      <c r="G30" s="132">
        <f>CHOOSE(BA30+1,HSV+PSV,HSV+PSV+Mont,HSV+PSV+Dodavka+Mont,HSV,PSV,Mont,Dodavka,Mont+Dodavka,0)</f>
        <v>0</v>
      </c>
      <c r="H30" s="133"/>
      <c r="I30" s="134">
        <f>E30+F30*G30/100</f>
        <v>0</v>
      </c>
      <c r="BA30">
        <v>8</v>
      </c>
    </row>
    <row r="31" spans="1:57" ht="13.8" thickBot="1">
      <c r="A31" s="135"/>
      <c r="B31" s="136" t="s">
        <v>64</v>
      </c>
      <c r="C31" s="137"/>
      <c r="D31" s="138"/>
      <c r="E31" s="139"/>
      <c r="F31" s="140"/>
      <c r="G31" s="140"/>
      <c r="H31" s="223">
        <f>SUM(H30:H30)</f>
        <v>0</v>
      </c>
      <c r="I31" s="224"/>
    </row>
    <row r="33" spans="2:9">
      <c r="B33" s="121"/>
      <c r="F33" s="141"/>
      <c r="G33" s="142"/>
      <c r="H33" s="142"/>
      <c r="I33" s="143"/>
    </row>
    <row r="34" spans="2:9">
      <c r="F34" s="141"/>
      <c r="G34" s="142"/>
      <c r="H34" s="142"/>
      <c r="I34" s="143"/>
    </row>
    <row r="35" spans="2:9">
      <c r="F35" s="141"/>
      <c r="G35" s="142"/>
      <c r="H35" s="142"/>
      <c r="I35" s="143"/>
    </row>
    <row r="36" spans="2:9">
      <c r="F36" s="141"/>
      <c r="G36" s="142"/>
      <c r="H36" s="142"/>
      <c r="I36" s="143"/>
    </row>
    <row r="37" spans="2:9">
      <c r="F37" s="141"/>
      <c r="G37" s="142"/>
      <c r="H37" s="142"/>
      <c r="I37" s="143"/>
    </row>
    <row r="38" spans="2:9">
      <c r="F38" s="141"/>
      <c r="G38" s="142"/>
      <c r="H38" s="142"/>
      <c r="I38" s="143"/>
    </row>
    <row r="39" spans="2:9">
      <c r="F39" s="141"/>
      <c r="G39" s="142"/>
      <c r="H39" s="142"/>
      <c r="I39" s="143"/>
    </row>
    <row r="40" spans="2:9">
      <c r="F40" s="141"/>
      <c r="G40" s="142"/>
      <c r="H40" s="142"/>
      <c r="I40" s="143"/>
    </row>
    <row r="41" spans="2:9">
      <c r="F41" s="141"/>
      <c r="G41" s="142"/>
      <c r="H41" s="142"/>
      <c r="I41" s="143"/>
    </row>
    <row r="42" spans="2:9">
      <c r="F42" s="141"/>
      <c r="G42" s="142"/>
      <c r="H42" s="142"/>
      <c r="I42" s="143"/>
    </row>
    <row r="43" spans="2:9">
      <c r="F43" s="141"/>
      <c r="G43" s="142"/>
      <c r="H43" s="142"/>
      <c r="I43" s="143"/>
    </row>
    <row r="44" spans="2:9">
      <c r="F44" s="141"/>
      <c r="G44" s="142"/>
      <c r="H44" s="142"/>
      <c r="I44" s="143"/>
    </row>
    <row r="45" spans="2:9">
      <c r="F45" s="141"/>
      <c r="G45" s="142"/>
      <c r="H45" s="142"/>
      <c r="I45" s="143"/>
    </row>
    <row r="46" spans="2:9">
      <c r="F46" s="141"/>
      <c r="G46" s="142"/>
      <c r="H46" s="142"/>
      <c r="I46" s="143"/>
    </row>
    <row r="47" spans="2:9">
      <c r="F47" s="141"/>
      <c r="G47" s="142"/>
      <c r="H47" s="142"/>
      <c r="I47" s="143"/>
    </row>
    <row r="48" spans="2:9">
      <c r="F48" s="141"/>
      <c r="G48" s="142"/>
      <c r="H48" s="142"/>
      <c r="I48" s="143"/>
    </row>
    <row r="49" spans="6:9">
      <c r="F49" s="141"/>
      <c r="G49" s="142"/>
      <c r="H49" s="142"/>
      <c r="I49" s="143"/>
    </row>
    <row r="50" spans="6:9">
      <c r="F50" s="141"/>
      <c r="G50" s="142"/>
      <c r="H50" s="142"/>
      <c r="I50" s="143"/>
    </row>
    <row r="51" spans="6:9">
      <c r="F51" s="141"/>
      <c r="G51" s="142"/>
      <c r="H51" s="142"/>
      <c r="I51" s="143"/>
    </row>
    <row r="52" spans="6:9">
      <c r="F52" s="141"/>
      <c r="G52" s="142"/>
      <c r="H52" s="142"/>
      <c r="I52" s="143"/>
    </row>
    <row r="53" spans="6:9">
      <c r="F53" s="141"/>
      <c r="G53" s="142"/>
      <c r="H53" s="142"/>
      <c r="I53" s="143"/>
    </row>
    <row r="54" spans="6:9">
      <c r="F54" s="141"/>
      <c r="G54" s="142"/>
      <c r="H54" s="142"/>
      <c r="I54" s="143"/>
    </row>
    <row r="55" spans="6:9">
      <c r="F55" s="141"/>
      <c r="G55" s="142"/>
      <c r="H55" s="142"/>
      <c r="I55" s="143"/>
    </row>
    <row r="56" spans="6:9">
      <c r="F56" s="141"/>
      <c r="G56" s="142"/>
      <c r="H56" s="142"/>
      <c r="I56" s="143"/>
    </row>
    <row r="57" spans="6:9">
      <c r="F57" s="141"/>
      <c r="G57" s="142"/>
      <c r="H57" s="142"/>
      <c r="I57" s="143"/>
    </row>
    <row r="58" spans="6:9">
      <c r="F58" s="141"/>
      <c r="G58" s="142"/>
      <c r="H58" s="142"/>
      <c r="I58" s="143"/>
    </row>
    <row r="59" spans="6:9">
      <c r="F59" s="141"/>
      <c r="G59" s="142"/>
      <c r="H59" s="142"/>
      <c r="I59" s="143"/>
    </row>
    <row r="60" spans="6:9">
      <c r="F60" s="141"/>
      <c r="G60" s="142"/>
      <c r="H60" s="142"/>
      <c r="I60" s="143"/>
    </row>
    <row r="61" spans="6:9">
      <c r="F61" s="141"/>
      <c r="G61" s="142"/>
      <c r="H61" s="142"/>
      <c r="I61" s="143"/>
    </row>
    <row r="62" spans="6:9">
      <c r="F62" s="141"/>
      <c r="G62" s="142"/>
      <c r="H62" s="142"/>
      <c r="I62" s="143"/>
    </row>
    <row r="63" spans="6:9">
      <c r="F63" s="141"/>
      <c r="G63" s="142"/>
      <c r="H63" s="142"/>
      <c r="I63" s="143"/>
    </row>
    <row r="64" spans="6:9">
      <c r="F64" s="141"/>
      <c r="G64" s="142"/>
      <c r="H64" s="142"/>
      <c r="I64" s="143"/>
    </row>
    <row r="65" spans="6:9">
      <c r="F65" s="141"/>
      <c r="G65" s="142"/>
      <c r="H65" s="142"/>
      <c r="I65" s="143"/>
    </row>
    <row r="66" spans="6:9">
      <c r="F66" s="141"/>
      <c r="G66" s="142"/>
      <c r="H66" s="142"/>
      <c r="I66" s="143"/>
    </row>
    <row r="67" spans="6:9">
      <c r="F67" s="141"/>
      <c r="G67" s="142"/>
      <c r="H67" s="142"/>
      <c r="I67" s="143"/>
    </row>
    <row r="68" spans="6:9">
      <c r="F68" s="141"/>
      <c r="G68" s="142"/>
      <c r="H68" s="142"/>
      <c r="I68" s="143"/>
    </row>
    <row r="69" spans="6:9">
      <c r="F69" s="141"/>
      <c r="G69" s="142"/>
      <c r="H69" s="142"/>
      <c r="I69" s="143"/>
    </row>
    <row r="70" spans="6:9">
      <c r="F70" s="141"/>
      <c r="G70" s="142"/>
      <c r="H70" s="142"/>
      <c r="I70" s="143"/>
    </row>
    <row r="71" spans="6:9">
      <c r="F71" s="141"/>
      <c r="G71" s="142"/>
      <c r="H71" s="142"/>
      <c r="I71" s="143"/>
    </row>
    <row r="72" spans="6:9">
      <c r="F72" s="141"/>
      <c r="G72" s="142"/>
      <c r="H72" s="142"/>
      <c r="I72" s="143"/>
    </row>
    <row r="73" spans="6:9">
      <c r="F73" s="141"/>
      <c r="G73" s="142"/>
      <c r="H73" s="142"/>
      <c r="I73" s="143"/>
    </row>
    <row r="74" spans="6:9">
      <c r="F74" s="141"/>
      <c r="G74" s="142"/>
      <c r="H74" s="142"/>
      <c r="I74" s="143"/>
    </row>
    <row r="75" spans="6:9">
      <c r="F75" s="141"/>
      <c r="G75" s="142"/>
      <c r="H75" s="142"/>
      <c r="I75" s="143"/>
    </row>
    <row r="76" spans="6:9">
      <c r="F76" s="141"/>
      <c r="G76" s="142"/>
      <c r="H76" s="142"/>
      <c r="I76" s="143"/>
    </row>
    <row r="77" spans="6:9">
      <c r="F77" s="141"/>
      <c r="G77" s="142"/>
      <c r="H77" s="142"/>
      <c r="I77" s="143"/>
    </row>
    <row r="78" spans="6:9">
      <c r="F78" s="141"/>
      <c r="G78" s="142"/>
      <c r="H78" s="142"/>
      <c r="I78" s="143"/>
    </row>
    <row r="79" spans="6:9">
      <c r="F79" s="141"/>
      <c r="G79" s="142"/>
      <c r="H79" s="142"/>
      <c r="I79" s="143"/>
    </row>
    <row r="80" spans="6:9">
      <c r="F80" s="141"/>
      <c r="G80" s="142"/>
      <c r="H80" s="142"/>
      <c r="I80" s="143"/>
    </row>
    <row r="81" spans="6:9">
      <c r="F81" s="141"/>
      <c r="G81" s="142"/>
      <c r="H81" s="142"/>
      <c r="I81" s="143"/>
    </row>
    <row r="82" spans="6:9">
      <c r="F82" s="141"/>
      <c r="G82" s="142"/>
      <c r="H82" s="142"/>
      <c r="I82" s="143"/>
    </row>
  </sheetData>
  <mergeCells count="4">
    <mergeCell ref="A1:B1"/>
    <mergeCell ref="A2:B2"/>
    <mergeCell ref="G2:I2"/>
    <mergeCell ref="H31:I3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350"/>
  <sheetViews>
    <sheetView showGridLines="0" showZeros="0" topLeftCell="A225" zoomScale="90" zoomScaleNormal="90" workbookViewId="0">
      <selection activeCell="C230" sqref="C230"/>
    </sheetView>
  </sheetViews>
  <sheetFormatPr defaultColWidth="9.109375" defaultRowHeight="13.2"/>
  <cols>
    <col min="1" max="1" width="4.44140625" style="144" customWidth="1"/>
    <col min="2" max="2" width="11.5546875" style="144" customWidth="1"/>
    <col min="3" max="3" width="40.44140625" style="144" customWidth="1"/>
    <col min="4" max="4" width="5.5546875" style="144" customWidth="1"/>
    <col min="5" max="5" width="8.5546875" style="190" customWidth="1"/>
    <col min="6" max="6" width="9.88671875" style="144" customWidth="1"/>
    <col min="7" max="7" width="13.88671875" style="144" customWidth="1"/>
    <col min="8" max="11" width="9.109375" style="144"/>
    <col min="12" max="12" width="75.21875" style="144" customWidth="1"/>
    <col min="13" max="13" width="45.21875" style="144" customWidth="1"/>
    <col min="14" max="16384" width="9.109375" style="144"/>
  </cols>
  <sheetData>
    <row r="1" spans="1:104" ht="15.6">
      <c r="A1" s="227" t="s">
        <v>65</v>
      </c>
      <c r="B1" s="227"/>
      <c r="C1" s="227"/>
      <c r="D1" s="227"/>
      <c r="E1" s="227"/>
      <c r="F1" s="227"/>
      <c r="G1" s="227"/>
    </row>
    <row r="2" spans="1:104" ht="14.25" customHeight="1" thickBot="1">
      <c r="A2" s="145"/>
      <c r="B2" s="146"/>
      <c r="C2" s="147"/>
      <c r="D2" s="147"/>
      <c r="E2" s="148"/>
      <c r="F2" s="147"/>
      <c r="G2" s="147"/>
    </row>
    <row r="3" spans="1:104" ht="13.8" thickTop="1">
      <c r="A3" s="216" t="s">
        <v>49</v>
      </c>
      <c r="B3" s="217"/>
      <c r="C3" s="95" t="str">
        <f>CONCATENATE(cislostavby," ",nazevstavby)</f>
        <v>Si_202505 Zpřístupnění objektu HFJAMU Brno</v>
      </c>
      <c r="D3" s="96"/>
      <c r="E3" s="149" t="s">
        <v>66</v>
      </c>
      <c r="F3" s="150" t="str">
        <f>Rekapitulace!H1</f>
        <v>P1Imob</v>
      </c>
      <c r="G3" s="151"/>
    </row>
    <row r="4" spans="1:104" ht="13.8" thickBot="1">
      <c r="A4" s="228" t="s">
        <v>51</v>
      </c>
      <c r="B4" s="219"/>
      <c r="C4" s="101" t="str">
        <f>CONCATENATE(cisloobjektu," ",nazevobjektu)</f>
        <v>SO-03 Stavební část</v>
      </c>
      <c r="D4" s="102"/>
      <c r="E4" s="229" t="str">
        <f>Rekapitulace!G2</f>
        <v>Bezbariérové toalety_ V.V.</v>
      </c>
      <c r="F4" s="230"/>
      <c r="G4" s="231"/>
    </row>
    <row r="5" spans="1:104" ht="13.8" thickTop="1">
      <c r="A5" s="152"/>
      <c r="B5" s="145"/>
      <c r="C5" s="145"/>
      <c r="D5" s="145"/>
      <c r="E5" s="153"/>
      <c r="F5" s="145"/>
      <c r="G5" s="154"/>
    </row>
    <row r="6" spans="1:104">
      <c r="A6" s="155" t="s">
        <v>67</v>
      </c>
      <c r="B6" s="156" t="s">
        <v>68</v>
      </c>
      <c r="C6" s="156" t="s">
        <v>69</v>
      </c>
      <c r="D6" s="156" t="s">
        <v>70</v>
      </c>
      <c r="E6" s="157" t="s">
        <v>71</v>
      </c>
      <c r="F6" s="156" t="s">
        <v>72</v>
      </c>
      <c r="G6" s="158" t="s">
        <v>73</v>
      </c>
    </row>
    <row r="7" spans="1:104">
      <c r="A7" s="159" t="s">
        <v>74</v>
      </c>
      <c r="B7" s="160" t="s">
        <v>81</v>
      </c>
      <c r="C7" s="161" t="s">
        <v>82</v>
      </c>
      <c r="D7" s="162"/>
      <c r="E7" s="163"/>
      <c r="F7" s="163"/>
      <c r="G7" s="164"/>
      <c r="H7" s="165"/>
      <c r="I7" s="165"/>
      <c r="O7" s="166">
        <v>1</v>
      </c>
    </row>
    <row r="8" spans="1:104">
      <c r="A8" s="167">
        <v>1</v>
      </c>
      <c r="B8" s="168" t="s">
        <v>83</v>
      </c>
      <c r="C8" s="169" t="s">
        <v>84</v>
      </c>
      <c r="D8" s="170" t="s">
        <v>85</v>
      </c>
      <c r="E8" s="171">
        <v>12.5</v>
      </c>
      <c r="F8" s="202"/>
      <c r="G8" s="172">
        <f>E8*F8</f>
        <v>0</v>
      </c>
      <c r="O8" s="166">
        <v>2</v>
      </c>
      <c r="AA8" s="144">
        <v>1</v>
      </c>
      <c r="AB8" s="144">
        <v>1</v>
      </c>
      <c r="AC8" s="144">
        <v>1</v>
      </c>
      <c r="AZ8" s="144">
        <v>1</v>
      </c>
      <c r="BA8" s="144">
        <f>IF(AZ8=1,G8,0)</f>
        <v>0</v>
      </c>
      <c r="BB8" s="144">
        <f>IF(AZ8=2,G8,0)</f>
        <v>0</v>
      </c>
      <c r="BC8" s="144">
        <f>IF(AZ8=3,G8,0)</f>
        <v>0</v>
      </c>
      <c r="BD8" s="144">
        <f>IF(AZ8=4,G8,0)</f>
        <v>0</v>
      </c>
      <c r="BE8" s="144">
        <f>IF(AZ8=5,G8,0)</f>
        <v>0</v>
      </c>
      <c r="CA8" s="173">
        <v>1</v>
      </c>
      <c r="CB8" s="173">
        <v>1</v>
      </c>
      <c r="CZ8" s="144">
        <v>7.9430000000000001E-2</v>
      </c>
    </row>
    <row r="9" spans="1:104">
      <c r="A9" s="174"/>
      <c r="B9" s="176"/>
      <c r="C9" s="225" t="s">
        <v>86</v>
      </c>
      <c r="D9" s="226"/>
      <c r="E9" s="177">
        <v>9.5</v>
      </c>
      <c r="F9" s="178"/>
      <c r="G9" s="179"/>
      <c r="M9" s="175" t="s">
        <v>86</v>
      </c>
      <c r="O9" s="166"/>
    </row>
    <row r="10" spans="1:104">
      <c r="A10" s="174"/>
      <c r="B10" s="176"/>
      <c r="C10" s="225" t="s">
        <v>87</v>
      </c>
      <c r="D10" s="226"/>
      <c r="E10" s="177">
        <v>3</v>
      </c>
      <c r="F10" s="178"/>
      <c r="G10" s="179"/>
      <c r="M10" s="175" t="s">
        <v>87</v>
      </c>
      <c r="O10" s="166"/>
    </row>
    <row r="11" spans="1:104">
      <c r="A11" s="167">
        <v>2</v>
      </c>
      <c r="B11" s="168" t="s">
        <v>88</v>
      </c>
      <c r="C11" s="169" t="s">
        <v>89</v>
      </c>
      <c r="D11" s="170" t="s">
        <v>85</v>
      </c>
      <c r="E11" s="171">
        <v>4.08</v>
      </c>
      <c r="F11" s="202"/>
      <c r="G11" s="172">
        <f>E11*F11</f>
        <v>0</v>
      </c>
      <c r="O11" s="166">
        <v>2</v>
      </c>
      <c r="AA11" s="144">
        <v>1</v>
      </c>
      <c r="AB11" s="144">
        <v>1</v>
      </c>
      <c r="AC11" s="144">
        <v>1</v>
      </c>
      <c r="AZ11" s="144">
        <v>1</v>
      </c>
      <c r="BA11" s="144">
        <f>IF(AZ11=1,G11,0)</f>
        <v>0</v>
      </c>
      <c r="BB11" s="144">
        <f>IF(AZ11=2,G11,0)</f>
        <v>0</v>
      </c>
      <c r="BC11" s="144">
        <f>IF(AZ11=3,G11,0)</f>
        <v>0</v>
      </c>
      <c r="BD11" s="144">
        <f>IF(AZ11=4,G11,0)</f>
        <v>0</v>
      </c>
      <c r="BE11" s="144">
        <f>IF(AZ11=5,G11,0)</f>
        <v>0</v>
      </c>
      <c r="CA11" s="173">
        <v>1</v>
      </c>
      <c r="CB11" s="173">
        <v>1</v>
      </c>
      <c r="CZ11" s="144">
        <v>5.5750000000000001E-2</v>
      </c>
    </row>
    <row r="12" spans="1:104">
      <c r="A12" s="174"/>
      <c r="B12" s="176"/>
      <c r="C12" s="225" t="s">
        <v>90</v>
      </c>
      <c r="D12" s="226"/>
      <c r="E12" s="177">
        <v>0</v>
      </c>
      <c r="F12" s="178"/>
      <c r="G12" s="179"/>
      <c r="M12" s="175" t="s">
        <v>90</v>
      </c>
      <c r="O12" s="166"/>
    </row>
    <row r="13" spans="1:104">
      <c r="A13" s="174"/>
      <c r="B13" s="176"/>
      <c r="C13" s="225" t="s">
        <v>91</v>
      </c>
      <c r="D13" s="226"/>
      <c r="E13" s="177">
        <v>0</v>
      </c>
      <c r="F13" s="178"/>
      <c r="G13" s="179"/>
      <c r="M13" s="175" t="s">
        <v>91</v>
      </c>
      <c r="O13" s="166"/>
    </row>
    <row r="14" spans="1:104">
      <c r="A14" s="174"/>
      <c r="B14" s="176"/>
      <c r="C14" s="225" t="s">
        <v>92</v>
      </c>
      <c r="D14" s="226"/>
      <c r="E14" s="177">
        <v>4.08</v>
      </c>
      <c r="F14" s="178"/>
      <c r="G14" s="179"/>
      <c r="M14" s="175" t="s">
        <v>92</v>
      </c>
      <c r="O14" s="166"/>
    </row>
    <row r="15" spans="1:104">
      <c r="A15" s="180"/>
      <c r="B15" s="181" t="s">
        <v>75</v>
      </c>
      <c r="C15" s="182" t="str">
        <f>CONCATENATE(B7," ",C7)</f>
        <v>34 Stěny a příčky</v>
      </c>
      <c r="D15" s="183"/>
      <c r="E15" s="184"/>
      <c r="F15" s="185"/>
      <c r="G15" s="186">
        <f>SUM(G7:G14)</f>
        <v>0</v>
      </c>
      <c r="O15" s="166">
        <v>4</v>
      </c>
      <c r="BA15" s="187">
        <f>SUM(BA7:BA14)</f>
        <v>0</v>
      </c>
      <c r="BB15" s="187">
        <f>SUM(BB7:BB14)</f>
        <v>0</v>
      </c>
      <c r="BC15" s="187">
        <f>SUM(BC7:BC14)</f>
        <v>0</v>
      </c>
      <c r="BD15" s="187">
        <f>SUM(BD7:BD14)</f>
        <v>0</v>
      </c>
      <c r="BE15" s="187">
        <f>SUM(BE7:BE14)</f>
        <v>0</v>
      </c>
    </row>
    <row r="16" spans="1:104">
      <c r="A16" s="159" t="s">
        <v>74</v>
      </c>
      <c r="B16" s="160" t="s">
        <v>93</v>
      </c>
      <c r="C16" s="161" t="s">
        <v>94</v>
      </c>
      <c r="D16" s="162"/>
      <c r="E16" s="163"/>
      <c r="F16" s="163"/>
      <c r="G16" s="164"/>
      <c r="H16" s="165"/>
      <c r="I16" s="165"/>
      <c r="O16" s="166">
        <v>1</v>
      </c>
    </row>
    <row r="17" spans="1:104" ht="20.399999999999999">
      <c r="A17" s="167">
        <v>3</v>
      </c>
      <c r="B17" s="168" t="s">
        <v>95</v>
      </c>
      <c r="C17" s="169" t="s">
        <v>96</v>
      </c>
      <c r="D17" s="170" t="s">
        <v>97</v>
      </c>
      <c r="E17" s="171">
        <v>15</v>
      </c>
      <c r="F17" s="202"/>
      <c r="G17" s="172">
        <f>E17*F17</f>
        <v>0</v>
      </c>
      <c r="O17" s="166">
        <v>2</v>
      </c>
      <c r="AA17" s="144">
        <v>1</v>
      </c>
      <c r="AB17" s="144">
        <v>0</v>
      </c>
      <c r="AC17" s="144">
        <v>0</v>
      </c>
      <c r="AZ17" s="144">
        <v>1</v>
      </c>
      <c r="BA17" s="144">
        <f>IF(AZ17=1,G17,0)</f>
        <v>0</v>
      </c>
      <c r="BB17" s="144">
        <f>IF(AZ17=2,G17,0)</f>
        <v>0</v>
      </c>
      <c r="BC17" s="144">
        <f>IF(AZ17=3,G17,0)</f>
        <v>0</v>
      </c>
      <c r="BD17" s="144">
        <f>IF(AZ17=4,G17,0)</f>
        <v>0</v>
      </c>
      <c r="BE17" s="144">
        <f>IF(AZ17=5,G17,0)</f>
        <v>0</v>
      </c>
      <c r="CA17" s="173">
        <v>1</v>
      </c>
      <c r="CB17" s="173">
        <v>0</v>
      </c>
      <c r="CZ17" s="144">
        <v>6.1799999999999997E-3</v>
      </c>
    </row>
    <row r="18" spans="1:104" ht="20.399999999999999">
      <c r="A18" s="167">
        <v>4</v>
      </c>
      <c r="B18" s="168" t="s">
        <v>98</v>
      </c>
      <c r="C18" s="169" t="s">
        <v>99</v>
      </c>
      <c r="D18" s="170" t="s">
        <v>97</v>
      </c>
      <c r="E18" s="171">
        <v>12</v>
      </c>
      <c r="F18" s="202"/>
      <c r="G18" s="172">
        <f>E18*F18</f>
        <v>0</v>
      </c>
      <c r="O18" s="166">
        <v>2</v>
      </c>
      <c r="AA18" s="144">
        <v>1</v>
      </c>
      <c r="AB18" s="144">
        <v>1</v>
      </c>
      <c r="AC18" s="144">
        <v>1</v>
      </c>
      <c r="AZ18" s="144">
        <v>1</v>
      </c>
      <c r="BA18" s="144">
        <f>IF(AZ18=1,G18,0)</f>
        <v>0</v>
      </c>
      <c r="BB18" s="144">
        <f>IF(AZ18=2,G18,0)</f>
        <v>0</v>
      </c>
      <c r="BC18" s="144">
        <f>IF(AZ18=3,G18,0)</f>
        <v>0</v>
      </c>
      <c r="BD18" s="144">
        <f>IF(AZ18=4,G18,0)</f>
        <v>0</v>
      </c>
      <c r="BE18" s="144">
        <f>IF(AZ18=5,G18,0)</f>
        <v>0</v>
      </c>
      <c r="CA18" s="173">
        <v>1</v>
      </c>
      <c r="CB18" s="173">
        <v>1</v>
      </c>
      <c r="CZ18" s="144">
        <v>1.389E-2</v>
      </c>
    </row>
    <row r="19" spans="1:104" ht="20.399999999999999">
      <c r="A19" s="167">
        <v>5</v>
      </c>
      <c r="B19" s="168" t="s">
        <v>100</v>
      </c>
      <c r="C19" s="169" t="s">
        <v>101</v>
      </c>
      <c r="D19" s="170" t="s">
        <v>85</v>
      </c>
      <c r="E19" s="171">
        <v>75</v>
      </c>
      <c r="F19" s="202"/>
      <c r="G19" s="172">
        <f>E19*F19</f>
        <v>0</v>
      </c>
      <c r="O19" s="166">
        <v>2</v>
      </c>
      <c r="AA19" s="144">
        <v>1</v>
      </c>
      <c r="AB19" s="144">
        <v>1</v>
      </c>
      <c r="AC19" s="144">
        <v>1</v>
      </c>
      <c r="AZ19" s="144">
        <v>1</v>
      </c>
      <c r="BA19" s="144">
        <f>IF(AZ19=1,G19,0)</f>
        <v>0</v>
      </c>
      <c r="BB19" s="144">
        <f>IF(AZ19=2,G19,0)</f>
        <v>0</v>
      </c>
      <c r="BC19" s="144">
        <f>IF(AZ19=3,G19,0)</f>
        <v>0</v>
      </c>
      <c r="BD19" s="144">
        <f>IF(AZ19=4,G19,0)</f>
        <v>0</v>
      </c>
      <c r="BE19" s="144">
        <f>IF(AZ19=5,G19,0)</f>
        <v>0</v>
      </c>
      <c r="CA19" s="173">
        <v>1</v>
      </c>
      <c r="CB19" s="173">
        <v>1</v>
      </c>
      <c r="CZ19" s="144">
        <v>1.038E-2</v>
      </c>
    </row>
    <row r="20" spans="1:104">
      <c r="A20" s="174"/>
      <c r="B20" s="176"/>
      <c r="C20" s="225" t="s">
        <v>102</v>
      </c>
      <c r="D20" s="226"/>
      <c r="E20" s="177">
        <v>75</v>
      </c>
      <c r="F20" s="178"/>
      <c r="G20" s="179"/>
      <c r="M20" s="175" t="s">
        <v>102</v>
      </c>
      <c r="O20" s="166"/>
    </row>
    <row r="21" spans="1:104">
      <c r="A21" s="180"/>
      <c r="B21" s="181" t="s">
        <v>75</v>
      </c>
      <c r="C21" s="182" t="str">
        <f>CONCATENATE(B16," ",C16)</f>
        <v>61 Upravy povrchů vnitřní</v>
      </c>
      <c r="D21" s="183"/>
      <c r="E21" s="184"/>
      <c r="F21" s="185"/>
      <c r="G21" s="186">
        <f>SUM(G16:G20)</f>
        <v>0</v>
      </c>
      <c r="O21" s="166">
        <v>4</v>
      </c>
      <c r="BA21" s="187">
        <f>SUM(BA16:BA20)</f>
        <v>0</v>
      </c>
      <c r="BB21" s="187">
        <f>SUM(BB16:BB20)</f>
        <v>0</v>
      </c>
      <c r="BC21" s="187">
        <f>SUM(BC16:BC20)</f>
        <v>0</v>
      </c>
      <c r="BD21" s="187">
        <f>SUM(BD16:BD20)</f>
        <v>0</v>
      </c>
      <c r="BE21" s="187">
        <f>SUM(BE16:BE20)</f>
        <v>0</v>
      </c>
    </row>
    <row r="22" spans="1:104">
      <c r="A22" s="159" t="s">
        <v>74</v>
      </c>
      <c r="B22" s="160" t="s">
        <v>103</v>
      </c>
      <c r="C22" s="161" t="s">
        <v>104</v>
      </c>
      <c r="D22" s="162"/>
      <c r="E22" s="163"/>
      <c r="F22" s="163"/>
      <c r="G22" s="164"/>
      <c r="H22" s="165"/>
      <c r="I22" s="165"/>
      <c r="O22" s="166">
        <v>1</v>
      </c>
    </row>
    <row r="23" spans="1:104">
      <c r="A23" s="167">
        <v>6</v>
      </c>
      <c r="B23" s="168" t="s">
        <v>105</v>
      </c>
      <c r="C23" s="169" t="s">
        <v>106</v>
      </c>
      <c r="D23" s="170" t="s">
        <v>107</v>
      </c>
      <c r="E23" s="171">
        <v>6</v>
      </c>
      <c r="F23" s="202"/>
      <c r="G23" s="172">
        <f>E23*F23</f>
        <v>0</v>
      </c>
      <c r="O23" s="166">
        <v>2</v>
      </c>
      <c r="AA23" s="144">
        <v>1</v>
      </c>
      <c r="AB23" s="144">
        <v>1</v>
      </c>
      <c r="AC23" s="144">
        <v>1</v>
      </c>
      <c r="AZ23" s="144">
        <v>1</v>
      </c>
      <c r="BA23" s="144">
        <f>IF(AZ23=1,G23,0)</f>
        <v>0</v>
      </c>
      <c r="BB23" s="144">
        <f>IF(AZ23=2,G23,0)</f>
        <v>0</v>
      </c>
      <c r="BC23" s="144">
        <f>IF(AZ23=3,G23,0)</f>
        <v>0</v>
      </c>
      <c r="BD23" s="144">
        <f>IF(AZ23=4,G23,0)</f>
        <v>0</v>
      </c>
      <c r="BE23" s="144">
        <f>IF(AZ23=5,G23,0)</f>
        <v>0</v>
      </c>
      <c r="CA23" s="173">
        <v>1</v>
      </c>
      <c r="CB23" s="173">
        <v>1</v>
      </c>
      <c r="CZ23" s="144">
        <v>5.5210000000000002E-2</v>
      </c>
    </row>
    <row r="24" spans="1:104">
      <c r="A24" s="174"/>
      <c r="B24" s="176"/>
      <c r="C24" s="225" t="s">
        <v>108</v>
      </c>
      <c r="D24" s="226"/>
      <c r="E24" s="177">
        <v>2</v>
      </c>
      <c r="F24" s="178"/>
      <c r="G24" s="179"/>
      <c r="M24" s="175" t="s">
        <v>108</v>
      </c>
      <c r="O24" s="166"/>
    </row>
    <row r="25" spans="1:104">
      <c r="A25" s="174"/>
      <c r="B25" s="176"/>
      <c r="C25" s="225" t="s">
        <v>109</v>
      </c>
      <c r="D25" s="226"/>
      <c r="E25" s="177">
        <v>4</v>
      </c>
      <c r="F25" s="178"/>
      <c r="G25" s="179"/>
      <c r="M25" s="175" t="s">
        <v>109</v>
      </c>
      <c r="O25" s="166"/>
    </row>
    <row r="26" spans="1:104">
      <c r="A26" s="167">
        <v>7</v>
      </c>
      <c r="B26" s="168" t="s">
        <v>110</v>
      </c>
      <c r="C26" s="169" t="s">
        <v>111</v>
      </c>
      <c r="D26" s="170" t="s">
        <v>107</v>
      </c>
      <c r="E26" s="171">
        <v>2</v>
      </c>
      <c r="F26" s="202"/>
      <c r="G26" s="172">
        <f>E26*F26</f>
        <v>0</v>
      </c>
      <c r="O26" s="166">
        <v>2</v>
      </c>
      <c r="AA26" s="144">
        <v>3</v>
      </c>
      <c r="AB26" s="144">
        <v>1</v>
      </c>
      <c r="AC26" s="144" t="s">
        <v>110</v>
      </c>
      <c r="AZ26" s="144">
        <v>1</v>
      </c>
      <c r="BA26" s="144">
        <f>IF(AZ26=1,G26,0)</f>
        <v>0</v>
      </c>
      <c r="BB26" s="144">
        <f>IF(AZ26=2,G26,0)</f>
        <v>0</v>
      </c>
      <c r="BC26" s="144">
        <f>IF(AZ26=3,G26,0)</f>
        <v>0</v>
      </c>
      <c r="BD26" s="144">
        <f>IF(AZ26=4,G26,0)</f>
        <v>0</v>
      </c>
      <c r="BE26" s="144">
        <f>IF(AZ26=5,G26,0)</f>
        <v>0</v>
      </c>
      <c r="CA26" s="173">
        <v>3</v>
      </c>
      <c r="CB26" s="173">
        <v>1</v>
      </c>
      <c r="CZ26" s="144">
        <v>1.7600000000000001E-2</v>
      </c>
    </row>
    <row r="27" spans="1:104">
      <c r="A27" s="167">
        <v>8</v>
      </c>
      <c r="B27" s="168" t="s">
        <v>112</v>
      </c>
      <c r="C27" s="169" t="s">
        <v>113</v>
      </c>
      <c r="D27" s="170" t="s">
        <v>107</v>
      </c>
      <c r="E27" s="171">
        <v>4</v>
      </c>
      <c r="F27" s="202"/>
      <c r="G27" s="172">
        <f>E27*F27</f>
        <v>0</v>
      </c>
      <c r="O27" s="166">
        <v>2</v>
      </c>
      <c r="AA27" s="144">
        <v>3</v>
      </c>
      <c r="AB27" s="144">
        <v>1</v>
      </c>
      <c r="AC27" s="144" t="s">
        <v>112</v>
      </c>
      <c r="AZ27" s="144">
        <v>1</v>
      </c>
      <c r="BA27" s="144">
        <f>IF(AZ27=1,G27,0)</f>
        <v>0</v>
      </c>
      <c r="BB27" s="144">
        <f>IF(AZ27=2,G27,0)</f>
        <v>0</v>
      </c>
      <c r="BC27" s="144">
        <f>IF(AZ27=3,G27,0)</f>
        <v>0</v>
      </c>
      <c r="BD27" s="144">
        <f>IF(AZ27=4,G27,0)</f>
        <v>0</v>
      </c>
      <c r="BE27" s="144">
        <f>IF(AZ27=5,G27,0)</f>
        <v>0</v>
      </c>
      <c r="CA27" s="173">
        <v>3</v>
      </c>
      <c r="CB27" s="173">
        <v>1</v>
      </c>
      <c r="CZ27" s="144">
        <v>1.78E-2</v>
      </c>
    </row>
    <row r="28" spans="1:104">
      <c r="A28" s="180"/>
      <c r="B28" s="181" t="s">
        <v>75</v>
      </c>
      <c r="C28" s="182" t="str">
        <f>CONCATENATE(B22," ",C22)</f>
        <v>64 Výplně otvorů</v>
      </c>
      <c r="D28" s="183"/>
      <c r="E28" s="184"/>
      <c r="F28" s="185"/>
      <c r="G28" s="186">
        <f>SUM(G22:G27)</f>
        <v>0</v>
      </c>
      <c r="O28" s="166">
        <v>4</v>
      </c>
      <c r="BA28" s="187">
        <f>SUM(BA22:BA27)</f>
        <v>0</v>
      </c>
      <c r="BB28" s="187">
        <f>SUM(BB22:BB27)</f>
        <v>0</v>
      </c>
      <c r="BC28" s="187">
        <f>SUM(BC22:BC27)</f>
        <v>0</v>
      </c>
      <c r="BD28" s="187">
        <f>SUM(BD22:BD27)</f>
        <v>0</v>
      </c>
      <c r="BE28" s="187">
        <f>SUM(BE22:BE27)</f>
        <v>0</v>
      </c>
    </row>
    <row r="29" spans="1:104">
      <c r="A29" s="159" t="s">
        <v>74</v>
      </c>
      <c r="B29" s="160" t="s">
        <v>114</v>
      </c>
      <c r="C29" s="161" t="s">
        <v>115</v>
      </c>
      <c r="D29" s="162"/>
      <c r="E29" s="163"/>
      <c r="F29" s="163"/>
      <c r="G29" s="164"/>
      <c r="H29" s="165"/>
      <c r="I29" s="165"/>
      <c r="O29" s="166">
        <v>1</v>
      </c>
    </row>
    <row r="30" spans="1:104">
      <c r="A30" s="167">
        <v>9</v>
      </c>
      <c r="B30" s="168" t="s">
        <v>116</v>
      </c>
      <c r="C30" s="169" t="s">
        <v>117</v>
      </c>
      <c r="D30" s="170" t="s">
        <v>85</v>
      </c>
      <c r="E30" s="171">
        <v>45</v>
      </c>
      <c r="F30" s="202"/>
      <c r="G30" s="172">
        <f>E30*F30</f>
        <v>0</v>
      </c>
      <c r="O30" s="166">
        <v>2</v>
      </c>
      <c r="AA30" s="144">
        <v>1</v>
      </c>
      <c r="AB30" s="144">
        <v>1</v>
      </c>
      <c r="AC30" s="144">
        <v>1</v>
      </c>
      <c r="AZ30" s="144">
        <v>1</v>
      </c>
      <c r="BA30" s="144">
        <f>IF(AZ30=1,G30,0)</f>
        <v>0</v>
      </c>
      <c r="BB30" s="144">
        <f>IF(AZ30=2,G30,0)</f>
        <v>0</v>
      </c>
      <c r="BC30" s="144">
        <f>IF(AZ30=3,G30,0)</f>
        <v>0</v>
      </c>
      <c r="BD30" s="144">
        <f>IF(AZ30=4,G30,0)</f>
        <v>0</v>
      </c>
      <c r="BE30" s="144">
        <f>IF(AZ30=5,G30,0)</f>
        <v>0</v>
      </c>
      <c r="CA30" s="173">
        <v>1</v>
      </c>
      <c r="CB30" s="173">
        <v>1</v>
      </c>
      <c r="CZ30" s="144">
        <v>1.58E-3</v>
      </c>
    </row>
    <row r="31" spans="1:104">
      <c r="A31" s="174"/>
      <c r="B31" s="176"/>
      <c r="C31" s="225" t="s">
        <v>118</v>
      </c>
      <c r="D31" s="226"/>
      <c r="E31" s="177">
        <v>45</v>
      </c>
      <c r="F31" s="178"/>
      <c r="G31" s="179"/>
      <c r="M31" s="175" t="s">
        <v>118</v>
      </c>
      <c r="O31" s="166"/>
    </row>
    <row r="32" spans="1:104">
      <c r="A32" s="180"/>
      <c r="B32" s="181" t="s">
        <v>75</v>
      </c>
      <c r="C32" s="182" t="str">
        <f>CONCATENATE(B29," ",C29)</f>
        <v>94 Lešení a stavební výtahy</v>
      </c>
      <c r="D32" s="183"/>
      <c r="E32" s="184"/>
      <c r="F32" s="185"/>
      <c r="G32" s="186">
        <f>SUM(G29:G31)</f>
        <v>0</v>
      </c>
      <c r="O32" s="166">
        <v>4</v>
      </c>
      <c r="BA32" s="187">
        <f>SUM(BA29:BA31)</f>
        <v>0</v>
      </c>
      <c r="BB32" s="187">
        <f>SUM(BB29:BB31)</f>
        <v>0</v>
      </c>
      <c r="BC32" s="187">
        <f>SUM(BC29:BC31)</f>
        <v>0</v>
      </c>
      <c r="BD32" s="187">
        <f>SUM(BD29:BD31)</f>
        <v>0</v>
      </c>
      <c r="BE32" s="187">
        <f>SUM(BE29:BE31)</f>
        <v>0</v>
      </c>
    </row>
    <row r="33" spans="1:104">
      <c r="A33" s="159" t="s">
        <v>74</v>
      </c>
      <c r="B33" s="160" t="s">
        <v>119</v>
      </c>
      <c r="C33" s="161" t="s">
        <v>120</v>
      </c>
      <c r="D33" s="162"/>
      <c r="E33" s="163"/>
      <c r="F33" s="163"/>
      <c r="G33" s="164"/>
      <c r="H33" s="165"/>
      <c r="I33" s="165"/>
      <c r="O33" s="166">
        <v>1</v>
      </c>
    </row>
    <row r="34" spans="1:104">
      <c r="A34" s="167">
        <v>10</v>
      </c>
      <c r="B34" s="168" t="s">
        <v>121</v>
      </c>
      <c r="C34" s="169" t="s">
        <v>122</v>
      </c>
      <c r="D34" s="170" t="s">
        <v>85</v>
      </c>
      <c r="E34" s="171">
        <v>45</v>
      </c>
      <c r="F34" s="202"/>
      <c r="G34" s="172">
        <f>E34*F34</f>
        <v>0</v>
      </c>
      <c r="O34" s="166">
        <v>2</v>
      </c>
      <c r="AA34" s="144">
        <v>1</v>
      </c>
      <c r="AB34" s="144">
        <v>1</v>
      </c>
      <c r="AC34" s="144">
        <v>1</v>
      </c>
      <c r="AZ34" s="144">
        <v>1</v>
      </c>
      <c r="BA34" s="144">
        <f>IF(AZ34=1,G34,0)</f>
        <v>0</v>
      </c>
      <c r="BB34" s="144">
        <f>IF(AZ34=2,G34,0)</f>
        <v>0</v>
      </c>
      <c r="BC34" s="144">
        <f>IF(AZ34=3,G34,0)</f>
        <v>0</v>
      </c>
      <c r="BD34" s="144">
        <f>IF(AZ34=4,G34,0)</f>
        <v>0</v>
      </c>
      <c r="BE34" s="144">
        <f>IF(AZ34=5,G34,0)</f>
        <v>0</v>
      </c>
      <c r="CA34" s="173">
        <v>1</v>
      </c>
      <c r="CB34" s="173">
        <v>1</v>
      </c>
      <c r="CZ34" s="144">
        <v>4.0000000000000003E-5</v>
      </c>
    </row>
    <row r="35" spans="1:104">
      <c r="A35" s="174"/>
      <c r="B35" s="176"/>
      <c r="C35" s="225" t="s">
        <v>123</v>
      </c>
      <c r="D35" s="226"/>
      <c r="E35" s="177">
        <v>45</v>
      </c>
      <c r="F35" s="178"/>
      <c r="G35" s="179"/>
      <c r="M35" s="175" t="s">
        <v>123</v>
      </c>
      <c r="O35" s="166"/>
    </row>
    <row r="36" spans="1:104">
      <c r="A36" s="180"/>
      <c r="B36" s="181" t="s">
        <v>75</v>
      </c>
      <c r="C36" s="182" t="str">
        <f>CONCATENATE(B33," ",C33)</f>
        <v>95 Dokončovací konstrukce na pozemních stavbách</v>
      </c>
      <c r="D36" s="183"/>
      <c r="E36" s="184"/>
      <c r="F36" s="185"/>
      <c r="G36" s="186">
        <f>SUM(G33:G35)</f>
        <v>0</v>
      </c>
      <c r="O36" s="166">
        <v>4</v>
      </c>
      <c r="BA36" s="187">
        <f>SUM(BA33:BA35)</f>
        <v>0</v>
      </c>
      <c r="BB36" s="187">
        <f>SUM(BB33:BB35)</f>
        <v>0</v>
      </c>
      <c r="BC36" s="187">
        <f>SUM(BC33:BC35)</f>
        <v>0</v>
      </c>
      <c r="BD36" s="187">
        <f>SUM(BD33:BD35)</f>
        <v>0</v>
      </c>
      <c r="BE36" s="187">
        <f>SUM(BE33:BE35)</f>
        <v>0</v>
      </c>
    </row>
    <row r="37" spans="1:104">
      <c r="A37" s="159" t="s">
        <v>74</v>
      </c>
      <c r="B37" s="160" t="s">
        <v>124</v>
      </c>
      <c r="C37" s="161" t="s">
        <v>125</v>
      </c>
      <c r="D37" s="162"/>
      <c r="E37" s="163"/>
      <c r="F37" s="163"/>
      <c r="G37" s="164"/>
      <c r="H37" s="165"/>
      <c r="I37" s="165"/>
      <c r="O37" s="166">
        <v>1</v>
      </c>
    </row>
    <row r="38" spans="1:104">
      <c r="A38" s="167">
        <v>11</v>
      </c>
      <c r="B38" s="168" t="s">
        <v>126</v>
      </c>
      <c r="C38" s="169" t="s">
        <v>127</v>
      </c>
      <c r="D38" s="170" t="s">
        <v>85</v>
      </c>
      <c r="E38" s="171">
        <v>13.528</v>
      </c>
      <c r="F38" s="202"/>
      <c r="G38" s="172">
        <f>E38*F38</f>
        <v>0</v>
      </c>
      <c r="O38" s="166">
        <v>2</v>
      </c>
      <c r="AA38" s="144">
        <v>1</v>
      </c>
      <c r="AB38" s="144">
        <v>1</v>
      </c>
      <c r="AC38" s="144">
        <v>1</v>
      </c>
      <c r="AZ38" s="144">
        <v>1</v>
      </c>
      <c r="BA38" s="144">
        <f>IF(AZ38=1,G38,0)</f>
        <v>0</v>
      </c>
      <c r="BB38" s="144">
        <f>IF(AZ38=2,G38,0)</f>
        <v>0</v>
      </c>
      <c r="BC38" s="144">
        <f>IF(AZ38=3,G38,0)</f>
        <v>0</v>
      </c>
      <c r="BD38" s="144">
        <f>IF(AZ38=4,G38,0)</f>
        <v>0</v>
      </c>
      <c r="BE38" s="144">
        <f>IF(AZ38=5,G38,0)</f>
        <v>0</v>
      </c>
      <c r="CA38" s="173">
        <v>1</v>
      </c>
      <c r="CB38" s="173">
        <v>1</v>
      </c>
      <c r="CZ38" s="144">
        <v>0</v>
      </c>
    </row>
    <row r="39" spans="1:104">
      <c r="A39" s="174"/>
      <c r="B39" s="176"/>
      <c r="C39" s="225" t="s">
        <v>128</v>
      </c>
      <c r="D39" s="226"/>
      <c r="E39" s="177">
        <v>6.3840000000000003</v>
      </c>
      <c r="F39" s="178"/>
      <c r="G39" s="179"/>
      <c r="M39" s="175" t="s">
        <v>128</v>
      </c>
      <c r="O39" s="166"/>
    </row>
    <row r="40" spans="1:104">
      <c r="A40" s="174"/>
      <c r="B40" s="176"/>
      <c r="C40" s="225" t="s">
        <v>129</v>
      </c>
      <c r="D40" s="226"/>
      <c r="E40" s="177">
        <v>7.7839999999999998</v>
      </c>
      <c r="F40" s="178"/>
      <c r="G40" s="179"/>
      <c r="M40" s="175" t="s">
        <v>129</v>
      </c>
      <c r="O40" s="166"/>
    </row>
    <row r="41" spans="1:104">
      <c r="A41" s="174"/>
      <c r="B41" s="176"/>
      <c r="C41" s="225" t="s">
        <v>130</v>
      </c>
      <c r="D41" s="226"/>
      <c r="E41" s="177">
        <v>3.36</v>
      </c>
      <c r="F41" s="178"/>
      <c r="G41" s="179"/>
      <c r="M41" s="175" t="s">
        <v>130</v>
      </c>
      <c r="O41" s="166"/>
    </row>
    <row r="42" spans="1:104">
      <c r="A42" s="174"/>
      <c r="B42" s="176"/>
      <c r="C42" s="225" t="s">
        <v>131</v>
      </c>
      <c r="D42" s="226"/>
      <c r="E42" s="177">
        <v>-2.4</v>
      </c>
      <c r="F42" s="178"/>
      <c r="G42" s="179"/>
      <c r="M42" s="175" t="s">
        <v>131</v>
      </c>
      <c r="O42" s="166"/>
    </row>
    <row r="43" spans="1:104">
      <c r="A43" s="174"/>
      <c r="B43" s="176"/>
      <c r="C43" s="225" t="s">
        <v>132</v>
      </c>
      <c r="D43" s="226"/>
      <c r="E43" s="177">
        <v>-1.6</v>
      </c>
      <c r="F43" s="178"/>
      <c r="G43" s="179"/>
      <c r="M43" s="175" t="s">
        <v>132</v>
      </c>
      <c r="O43" s="166"/>
    </row>
    <row r="44" spans="1:104">
      <c r="A44" s="167">
        <v>12</v>
      </c>
      <c r="B44" s="168" t="s">
        <v>133</v>
      </c>
      <c r="C44" s="169" t="s">
        <v>134</v>
      </c>
      <c r="D44" s="170" t="s">
        <v>107</v>
      </c>
      <c r="E44" s="171">
        <v>6</v>
      </c>
      <c r="F44" s="202"/>
      <c r="G44" s="172">
        <f>E44*F44</f>
        <v>0</v>
      </c>
      <c r="O44" s="166">
        <v>2</v>
      </c>
      <c r="AA44" s="144">
        <v>1</v>
      </c>
      <c r="AB44" s="144">
        <v>1</v>
      </c>
      <c r="AC44" s="144">
        <v>1</v>
      </c>
      <c r="AZ44" s="144">
        <v>1</v>
      </c>
      <c r="BA44" s="144">
        <f>IF(AZ44=1,G44,0)</f>
        <v>0</v>
      </c>
      <c r="BB44" s="144">
        <f>IF(AZ44=2,G44,0)</f>
        <v>0</v>
      </c>
      <c r="BC44" s="144">
        <f>IF(AZ44=3,G44,0)</f>
        <v>0</v>
      </c>
      <c r="BD44" s="144">
        <f>IF(AZ44=4,G44,0)</f>
        <v>0</v>
      </c>
      <c r="BE44" s="144">
        <f>IF(AZ44=5,G44,0)</f>
        <v>0</v>
      </c>
      <c r="CA44" s="173">
        <v>1</v>
      </c>
      <c r="CB44" s="173">
        <v>1</v>
      </c>
      <c r="CZ44" s="144">
        <v>0</v>
      </c>
    </row>
    <row r="45" spans="1:104">
      <c r="A45" s="174"/>
      <c r="B45" s="176"/>
      <c r="C45" s="225" t="s">
        <v>135</v>
      </c>
      <c r="D45" s="226"/>
      <c r="E45" s="177">
        <v>0</v>
      </c>
      <c r="F45" s="178"/>
      <c r="G45" s="179"/>
      <c r="M45" s="175" t="s">
        <v>135</v>
      </c>
      <c r="O45" s="166"/>
    </row>
    <row r="46" spans="1:104">
      <c r="A46" s="174"/>
      <c r="B46" s="176"/>
      <c r="C46" s="225" t="s">
        <v>136</v>
      </c>
      <c r="D46" s="226"/>
      <c r="E46" s="177">
        <v>2</v>
      </c>
      <c r="F46" s="178"/>
      <c r="G46" s="179"/>
      <c r="M46" s="175" t="s">
        <v>136</v>
      </c>
      <c r="O46" s="166"/>
    </row>
    <row r="47" spans="1:104">
      <c r="A47" s="174"/>
      <c r="B47" s="176"/>
      <c r="C47" s="225" t="s">
        <v>137</v>
      </c>
      <c r="D47" s="226"/>
      <c r="E47" s="177">
        <v>2</v>
      </c>
      <c r="F47" s="178"/>
      <c r="G47" s="179"/>
      <c r="M47" s="175" t="s">
        <v>137</v>
      </c>
      <c r="O47" s="166"/>
    </row>
    <row r="48" spans="1:104">
      <c r="A48" s="174"/>
      <c r="B48" s="176"/>
      <c r="C48" s="225" t="s">
        <v>138</v>
      </c>
      <c r="D48" s="226"/>
      <c r="E48" s="177">
        <v>0</v>
      </c>
      <c r="F48" s="178"/>
      <c r="G48" s="179"/>
      <c r="M48" s="175" t="s">
        <v>138</v>
      </c>
      <c r="O48" s="166"/>
    </row>
    <row r="49" spans="1:104">
      <c r="A49" s="174"/>
      <c r="B49" s="176"/>
      <c r="C49" s="225" t="s">
        <v>137</v>
      </c>
      <c r="D49" s="226"/>
      <c r="E49" s="177">
        <v>2</v>
      </c>
      <c r="F49" s="178"/>
      <c r="G49" s="179"/>
      <c r="M49" s="175" t="s">
        <v>137</v>
      </c>
      <c r="O49" s="166"/>
    </row>
    <row r="50" spans="1:104">
      <c r="A50" s="167">
        <v>13</v>
      </c>
      <c r="B50" s="168" t="s">
        <v>139</v>
      </c>
      <c r="C50" s="169" t="s">
        <v>140</v>
      </c>
      <c r="D50" s="170" t="s">
        <v>85</v>
      </c>
      <c r="E50" s="171">
        <v>10</v>
      </c>
      <c r="F50" s="202"/>
      <c r="G50" s="172">
        <f>E50*F50</f>
        <v>0</v>
      </c>
      <c r="O50" s="166">
        <v>2</v>
      </c>
      <c r="AA50" s="144">
        <v>1</v>
      </c>
      <c r="AB50" s="144">
        <v>1</v>
      </c>
      <c r="AC50" s="144">
        <v>1</v>
      </c>
      <c r="AZ50" s="144">
        <v>1</v>
      </c>
      <c r="BA50" s="144">
        <f>IF(AZ50=1,G50,0)</f>
        <v>0</v>
      </c>
      <c r="BB50" s="144">
        <f>IF(AZ50=2,G50,0)</f>
        <v>0</v>
      </c>
      <c r="BC50" s="144">
        <f>IF(AZ50=3,G50,0)</f>
        <v>0</v>
      </c>
      <c r="BD50" s="144">
        <f>IF(AZ50=4,G50,0)</f>
        <v>0</v>
      </c>
      <c r="BE50" s="144">
        <f>IF(AZ50=5,G50,0)</f>
        <v>0</v>
      </c>
      <c r="CA50" s="173">
        <v>1</v>
      </c>
      <c r="CB50" s="173">
        <v>1</v>
      </c>
      <c r="CZ50" s="144">
        <v>1.17E-3</v>
      </c>
    </row>
    <row r="51" spans="1:104">
      <c r="A51" s="174"/>
      <c r="B51" s="176"/>
      <c r="C51" s="225" t="s">
        <v>135</v>
      </c>
      <c r="D51" s="226"/>
      <c r="E51" s="177">
        <v>0</v>
      </c>
      <c r="F51" s="178"/>
      <c r="G51" s="179"/>
      <c r="M51" s="175" t="s">
        <v>135</v>
      </c>
      <c r="O51" s="166"/>
    </row>
    <row r="52" spans="1:104">
      <c r="A52" s="174"/>
      <c r="B52" s="176"/>
      <c r="C52" s="225" t="s">
        <v>141</v>
      </c>
      <c r="D52" s="226"/>
      <c r="E52" s="177">
        <v>2.8</v>
      </c>
      <c r="F52" s="178"/>
      <c r="G52" s="179"/>
      <c r="M52" s="175" t="s">
        <v>141</v>
      </c>
      <c r="O52" s="166"/>
    </row>
    <row r="53" spans="1:104">
      <c r="A53" s="174"/>
      <c r="B53" s="176"/>
      <c r="C53" s="225" t="s">
        <v>142</v>
      </c>
      <c r="D53" s="226"/>
      <c r="E53" s="177">
        <v>3.6</v>
      </c>
      <c r="F53" s="178"/>
      <c r="G53" s="179"/>
      <c r="M53" s="175" t="s">
        <v>142</v>
      </c>
      <c r="O53" s="166"/>
    </row>
    <row r="54" spans="1:104">
      <c r="A54" s="174"/>
      <c r="B54" s="176"/>
      <c r="C54" s="225" t="s">
        <v>138</v>
      </c>
      <c r="D54" s="226"/>
      <c r="E54" s="177">
        <v>0</v>
      </c>
      <c r="F54" s="178"/>
      <c r="G54" s="179"/>
      <c r="M54" s="175" t="s">
        <v>138</v>
      </c>
      <c r="O54" s="166"/>
    </row>
    <row r="55" spans="1:104">
      <c r="A55" s="174"/>
      <c r="B55" s="176"/>
      <c r="C55" s="225" t="s">
        <v>142</v>
      </c>
      <c r="D55" s="226"/>
      <c r="E55" s="177">
        <v>3.6</v>
      </c>
      <c r="F55" s="178"/>
      <c r="G55" s="179"/>
      <c r="M55" s="175" t="s">
        <v>142</v>
      </c>
      <c r="O55" s="166"/>
    </row>
    <row r="56" spans="1:104">
      <c r="A56" s="180"/>
      <c r="B56" s="181" t="s">
        <v>75</v>
      </c>
      <c r="C56" s="182" t="str">
        <f>CONCATENATE(B37," ",C37)</f>
        <v>96 Bourání konstrukcí</v>
      </c>
      <c r="D56" s="183"/>
      <c r="E56" s="184"/>
      <c r="F56" s="185"/>
      <c r="G56" s="186">
        <f>SUM(G37:G55)</f>
        <v>0</v>
      </c>
      <c r="O56" s="166">
        <v>4</v>
      </c>
      <c r="BA56" s="187">
        <f>SUM(BA37:BA55)</f>
        <v>0</v>
      </c>
      <c r="BB56" s="187">
        <f>SUM(BB37:BB55)</f>
        <v>0</v>
      </c>
      <c r="BC56" s="187">
        <f>SUM(BC37:BC55)</f>
        <v>0</v>
      </c>
      <c r="BD56" s="187">
        <f>SUM(BD37:BD55)</f>
        <v>0</v>
      </c>
      <c r="BE56" s="187">
        <f>SUM(BE37:BE55)</f>
        <v>0</v>
      </c>
    </row>
    <row r="57" spans="1:104">
      <c r="A57" s="159" t="s">
        <v>74</v>
      </c>
      <c r="B57" s="160" t="s">
        <v>143</v>
      </c>
      <c r="C57" s="161" t="s">
        <v>144</v>
      </c>
      <c r="D57" s="162"/>
      <c r="E57" s="163"/>
      <c r="F57" s="163"/>
      <c r="G57" s="164"/>
      <c r="H57" s="165"/>
      <c r="I57" s="165"/>
      <c r="O57" s="166">
        <v>1</v>
      </c>
    </row>
    <row r="58" spans="1:104">
      <c r="A58" s="167">
        <v>14</v>
      </c>
      <c r="B58" s="168" t="s">
        <v>145</v>
      </c>
      <c r="C58" s="169" t="s">
        <v>146</v>
      </c>
      <c r="D58" s="170" t="s">
        <v>97</v>
      </c>
      <c r="E58" s="171">
        <v>15</v>
      </c>
      <c r="F58" s="202"/>
      <c r="G58" s="172">
        <f>E58*F58</f>
        <v>0</v>
      </c>
      <c r="O58" s="166">
        <v>2</v>
      </c>
      <c r="AA58" s="144">
        <v>1</v>
      </c>
      <c r="AB58" s="144">
        <v>1</v>
      </c>
      <c r="AC58" s="144">
        <v>1</v>
      </c>
      <c r="AZ58" s="144">
        <v>1</v>
      </c>
      <c r="BA58" s="144">
        <f>IF(AZ58=1,G58,0)</f>
        <v>0</v>
      </c>
      <c r="BB58" s="144">
        <f>IF(AZ58=2,G58,0)</f>
        <v>0</v>
      </c>
      <c r="BC58" s="144">
        <f>IF(AZ58=3,G58,0)</f>
        <v>0</v>
      </c>
      <c r="BD58" s="144">
        <f>IF(AZ58=4,G58,0)</f>
        <v>0</v>
      </c>
      <c r="BE58" s="144">
        <f>IF(AZ58=5,G58,0)</f>
        <v>0</v>
      </c>
      <c r="CA58" s="173">
        <v>1</v>
      </c>
      <c r="CB58" s="173">
        <v>1</v>
      </c>
      <c r="CZ58" s="144">
        <v>4.8999999999999998E-4</v>
      </c>
    </row>
    <row r="59" spans="1:104">
      <c r="A59" s="174"/>
      <c r="B59" s="176"/>
      <c r="C59" s="225" t="s">
        <v>147</v>
      </c>
      <c r="D59" s="226"/>
      <c r="E59" s="177">
        <v>15</v>
      </c>
      <c r="F59" s="178"/>
      <c r="G59" s="179"/>
      <c r="M59" s="175" t="s">
        <v>147</v>
      </c>
      <c r="O59" s="166"/>
    </row>
    <row r="60" spans="1:104">
      <c r="A60" s="167">
        <v>15</v>
      </c>
      <c r="B60" s="168" t="s">
        <v>148</v>
      </c>
      <c r="C60" s="169" t="s">
        <v>149</v>
      </c>
      <c r="D60" s="170" t="s">
        <v>97</v>
      </c>
      <c r="E60" s="171">
        <v>12</v>
      </c>
      <c r="F60" s="202"/>
      <c r="G60" s="172">
        <f>E60*F60</f>
        <v>0</v>
      </c>
      <c r="O60" s="166">
        <v>2</v>
      </c>
      <c r="AA60" s="144">
        <v>1</v>
      </c>
      <c r="AB60" s="144">
        <v>1</v>
      </c>
      <c r="AC60" s="144">
        <v>1</v>
      </c>
      <c r="AZ60" s="144">
        <v>1</v>
      </c>
      <c r="BA60" s="144">
        <f>IF(AZ60=1,G60,0)</f>
        <v>0</v>
      </c>
      <c r="BB60" s="144">
        <f>IF(AZ60=2,G60,0)</f>
        <v>0</v>
      </c>
      <c r="BC60" s="144">
        <f>IF(AZ60=3,G60,0)</f>
        <v>0</v>
      </c>
      <c r="BD60" s="144">
        <f>IF(AZ60=4,G60,0)</f>
        <v>0</v>
      </c>
      <c r="BE60" s="144">
        <f>IF(AZ60=5,G60,0)</f>
        <v>0</v>
      </c>
      <c r="CA60" s="173">
        <v>1</v>
      </c>
      <c r="CB60" s="173">
        <v>1</v>
      </c>
      <c r="CZ60" s="144">
        <v>4.8999999999999998E-4</v>
      </c>
    </row>
    <row r="61" spans="1:104">
      <c r="A61" s="174"/>
      <c r="B61" s="176"/>
      <c r="C61" s="225" t="s">
        <v>150</v>
      </c>
      <c r="D61" s="226"/>
      <c r="E61" s="177">
        <v>12</v>
      </c>
      <c r="F61" s="178"/>
      <c r="G61" s="179"/>
      <c r="M61" s="175" t="s">
        <v>150</v>
      </c>
      <c r="O61" s="166"/>
    </row>
    <row r="62" spans="1:104">
      <c r="A62" s="167">
        <v>16</v>
      </c>
      <c r="B62" s="168" t="s">
        <v>151</v>
      </c>
      <c r="C62" s="169" t="s">
        <v>152</v>
      </c>
      <c r="D62" s="170" t="s">
        <v>85</v>
      </c>
      <c r="E62" s="171">
        <v>75</v>
      </c>
      <c r="F62" s="202"/>
      <c r="G62" s="172">
        <f>E62*F62</f>
        <v>0</v>
      </c>
      <c r="O62" s="166">
        <v>2</v>
      </c>
      <c r="AA62" s="144">
        <v>1</v>
      </c>
      <c r="AB62" s="144">
        <v>1</v>
      </c>
      <c r="AC62" s="144">
        <v>1</v>
      </c>
      <c r="AZ62" s="144">
        <v>1</v>
      </c>
      <c r="BA62" s="144">
        <f>IF(AZ62=1,G62,0)</f>
        <v>0</v>
      </c>
      <c r="BB62" s="144">
        <f>IF(AZ62=2,G62,0)</f>
        <v>0</v>
      </c>
      <c r="BC62" s="144">
        <f>IF(AZ62=3,G62,0)</f>
        <v>0</v>
      </c>
      <c r="BD62" s="144">
        <f>IF(AZ62=4,G62,0)</f>
        <v>0</v>
      </c>
      <c r="BE62" s="144">
        <f>IF(AZ62=5,G62,0)</f>
        <v>0</v>
      </c>
      <c r="CA62" s="173">
        <v>1</v>
      </c>
      <c r="CB62" s="173">
        <v>1</v>
      </c>
      <c r="CZ62" s="144">
        <v>0</v>
      </c>
    </row>
    <row r="63" spans="1:104">
      <c r="A63" s="174"/>
      <c r="B63" s="176"/>
      <c r="C63" s="225" t="s">
        <v>102</v>
      </c>
      <c r="D63" s="226"/>
      <c r="E63" s="177">
        <v>75</v>
      </c>
      <c r="F63" s="178"/>
      <c r="G63" s="179"/>
      <c r="M63" s="175" t="s">
        <v>102</v>
      </c>
      <c r="O63" s="166"/>
    </row>
    <row r="64" spans="1:104">
      <c r="A64" s="167">
        <v>17</v>
      </c>
      <c r="B64" s="168" t="s">
        <v>153</v>
      </c>
      <c r="C64" s="169" t="s">
        <v>154</v>
      </c>
      <c r="D64" s="170" t="s">
        <v>155</v>
      </c>
      <c r="E64" s="171">
        <v>10</v>
      </c>
      <c r="F64" s="202"/>
      <c r="G64" s="172">
        <f t="shared" ref="G64:G75" si="0">E64*F64</f>
        <v>0</v>
      </c>
      <c r="O64" s="166">
        <v>2</v>
      </c>
      <c r="AA64" s="144">
        <v>1</v>
      </c>
      <c r="AB64" s="144">
        <v>1</v>
      </c>
      <c r="AC64" s="144">
        <v>1</v>
      </c>
      <c r="AZ64" s="144">
        <v>1</v>
      </c>
      <c r="BA64" s="144">
        <f t="shared" ref="BA64:BA75" si="1">IF(AZ64=1,G64,0)</f>
        <v>0</v>
      </c>
      <c r="BB64" s="144">
        <f t="shared" ref="BB64:BB75" si="2">IF(AZ64=2,G64,0)</f>
        <v>0</v>
      </c>
      <c r="BC64" s="144">
        <f t="shared" ref="BC64:BC75" si="3">IF(AZ64=3,G64,0)</f>
        <v>0</v>
      </c>
      <c r="BD64" s="144">
        <f t="shared" ref="BD64:BD75" si="4">IF(AZ64=4,G64,0)</f>
        <v>0</v>
      </c>
      <c r="BE64" s="144">
        <f t="shared" ref="BE64:BE75" si="5">IF(AZ64=5,G64,0)</f>
        <v>0</v>
      </c>
      <c r="CA64" s="173">
        <v>1</v>
      </c>
      <c r="CB64" s="173">
        <v>1</v>
      </c>
      <c r="CZ64" s="144">
        <v>0</v>
      </c>
    </row>
    <row r="65" spans="1:104" ht="20.399999999999999">
      <c r="A65" s="167">
        <v>18</v>
      </c>
      <c r="B65" s="168" t="s">
        <v>156</v>
      </c>
      <c r="C65" s="169" t="s">
        <v>157</v>
      </c>
      <c r="D65" s="170" t="s">
        <v>158</v>
      </c>
      <c r="E65" s="171">
        <v>5.4010999999999996</v>
      </c>
      <c r="F65" s="202"/>
      <c r="G65" s="172">
        <f t="shared" si="0"/>
        <v>0</v>
      </c>
      <c r="O65" s="166">
        <v>2</v>
      </c>
      <c r="AA65" s="144">
        <v>12</v>
      </c>
      <c r="AB65" s="144">
        <v>0</v>
      </c>
      <c r="AC65" s="144">
        <v>23</v>
      </c>
      <c r="AZ65" s="144">
        <v>1</v>
      </c>
      <c r="BA65" s="144">
        <f t="shared" si="1"/>
        <v>0</v>
      </c>
      <c r="BB65" s="144">
        <f t="shared" si="2"/>
        <v>0</v>
      </c>
      <c r="BC65" s="144">
        <f t="shared" si="3"/>
        <v>0</v>
      </c>
      <c r="BD65" s="144">
        <f t="shared" si="4"/>
        <v>0</v>
      </c>
      <c r="BE65" s="144">
        <f t="shared" si="5"/>
        <v>0</v>
      </c>
      <c r="CA65" s="173">
        <v>12</v>
      </c>
      <c r="CB65" s="173">
        <v>0</v>
      </c>
      <c r="CZ65" s="144">
        <v>0</v>
      </c>
    </row>
    <row r="66" spans="1:104" ht="20.399999999999999">
      <c r="A66" s="167">
        <v>19</v>
      </c>
      <c r="B66" s="168" t="s">
        <v>159</v>
      </c>
      <c r="C66" s="169" t="s">
        <v>160</v>
      </c>
      <c r="D66" s="170" t="s">
        <v>158</v>
      </c>
      <c r="E66" s="171">
        <v>0.4047</v>
      </c>
      <c r="F66" s="202"/>
      <c r="G66" s="172">
        <f t="shared" si="0"/>
        <v>0</v>
      </c>
      <c r="O66" s="166">
        <v>2</v>
      </c>
      <c r="AA66" s="144">
        <v>12</v>
      </c>
      <c r="AB66" s="144">
        <v>0</v>
      </c>
      <c r="AC66" s="144">
        <v>104</v>
      </c>
      <c r="AZ66" s="144">
        <v>1</v>
      </c>
      <c r="BA66" s="144">
        <f t="shared" si="1"/>
        <v>0</v>
      </c>
      <c r="BB66" s="144">
        <f t="shared" si="2"/>
        <v>0</v>
      </c>
      <c r="BC66" s="144">
        <f t="shared" si="3"/>
        <v>0</v>
      </c>
      <c r="BD66" s="144">
        <f t="shared" si="4"/>
        <v>0</v>
      </c>
      <c r="BE66" s="144">
        <f t="shared" si="5"/>
        <v>0</v>
      </c>
      <c r="CA66" s="173">
        <v>12</v>
      </c>
      <c r="CB66" s="173">
        <v>0</v>
      </c>
      <c r="CZ66" s="144">
        <v>0</v>
      </c>
    </row>
    <row r="67" spans="1:104">
      <c r="A67" s="167">
        <v>20</v>
      </c>
      <c r="B67" s="168" t="s">
        <v>161</v>
      </c>
      <c r="C67" s="169" t="s">
        <v>162</v>
      </c>
      <c r="D67" s="170" t="s">
        <v>158</v>
      </c>
      <c r="E67" s="171">
        <v>5.8058079999999999</v>
      </c>
      <c r="F67" s="202"/>
      <c r="G67" s="172">
        <f t="shared" si="0"/>
        <v>0</v>
      </c>
      <c r="O67" s="166">
        <v>2</v>
      </c>
      <c r="AA67" s="144">
        <v>8</v>
      </c>
      <c r="AB67" s="144">
        <v>0</v>
      </c>
      <c r="AC67" s="144">
        <v>3</v>
      </c>
      <c r="AZ67" s="144">
        <v>1</v>
      </c>
      <c r="BA67" s="144">
        <f t="shared" si="1"/>
        <v>0</v>
      </c>
      <c r="BB67" s="144">
        <f t="shared" si="2"/>
        <v>0</v>
      </c>
      <c r="BC67" s="144">
        <f t="shared" si="3"/>
        <v>0</v>
      </c>
      <c r="BD67" s="144">
        <f t="shared" si="4"/>
        <v>0</v>
      </c>
      <c r="BE67" s="144">
        <f t="shared" si="5"/>
        <v>0</v>
      </c>
      <c r="CA67" s="173">
        <v>8</v>
      </c>
      <c r="CB67" s="173">
        <v>0</v>
      </c>
      <c r="CZ67" s="144">
        <v>0</v>
      </c>
    </row>
    <row r="68" spans="1:104">
      <c r="A68" s="167">
        <v>21</v>
      </c>
      <c r="B68" s="168" t="s">
        <v>163</v>
      </c>
      <c r="C68" s="169" t="s">
        <v>164</v>
      </c>
      <c r="D68" s="170" t="s">
        <v>158</v>
      </c>
      <c r="E68" s="171">
        <v>5.8058079999999999</v>
      </c>
      <c r="F68" s="202"/>
      <c r="G68" s="172">
        <f t="shared" si="0"/>
        <v>0</v>
      </c>
      <c r="O68" s="166">
        <v>2</v>
      </c>
      <c r="AA68" s="144">
        <v>8</v>
      </c>
      <c r="AB68" s="144">
        <v>0</v>
      </c>
      <c r="AC68" s="144">
        <v>3</v>
      </c>
      <c r="AZ68" s="144">
        <v>1</v>
      </c>
      <c r="BA68" s="144">
        <f t="shared" si="1"/>
        <v>0</v>
      </c>
      <c r="BB68" s="144">
        <f t="shared" si="2"/>
        <v>0</v>
      </c>
      <c r="BC68" s="144">
        <f t="shared" si="3"/>
        <v>0</v>
      </c>
      <c r="BD68" s="144">
        <f t="shared" si="4"/>
        <v>0</v>
      </c>
      <c r="BE68" s="144">
        <f t="shared" si="5"/>
        <v>0</v>
      </c>
      <c r="CA68" s="173">
        <v>8</v>
      </c>
      <c r="CB68" s="173">
        <v>0</v>
      </c>
      <c r="CZ68" s="144">
        <v>0</v>
      </c>
    </row>
    <row r="69" spans="1:104">
      <c r="A69" s="167">
        <v>22</v>
      </c>
      <c r="B69" s="168" t="s">
        <v>165</v>
      </c>
      <c r="C69" s="169" t="s">
        <v>166</v>
      </c>
      <c r="D69" s="170" t="s">
        <v>158</v>
      </c>
      <c r="E69" s="171">
        <v>52.252271999999998</v>
      </c>
      <c r="F69" s="202"/>
      <c r="G69" s="172">
        <f t="shared" si="0"/>
        <v>0</v>
      </c>
      <c r="O69" s="166">
        <v>2</v>
      </c>
      <c r="AA69" s="144">
        <v>8</v>
      </c>
      <c r="AB69" s="144">
        <v>0</v>
      </c>
      <c r="AC69" s="144">
        <v>3</v>
      </c>
      <c r="AZ69" s="144">
        <v>1</v>
      </c>
      <c r="BA69" s="144">
        <f t="shared" si="1"/>
        <v>0</v>
      </c>
      <c r="BB69" s="144">
        <f t="shared" si="2"/>
        <v>0</v>
      </c>
      <c r="BC69" s="144">
        <f t="shared" si="3"/>
        <v>0</v>
      </c>
      <c r="BD69" s="144">
        <f t="shared" si="4"/>
        <v>0</v>
      </c>
      <c r="BE69" s="144">
        <f t="shared" si="5"/>
        <v>0</v>
      </c>
      <c r="CA69" s="173">
        <v>8</v>
      </c>
      <c r="CB69" s="173">
        <v>0</v>
      </c>
      <c r="CZ69" s="144">
        <v>0</v>
      </c>
    </row>
    <row r="70" spans="1:104">
      <c r="A70" s="167">
        <v>23</v>
      </c>
      <c r="B70" s="168" t="s">
        <v>167</v>
      </c>
      <c r="C70" s="169" t="s">
        <v>168</v>
      </c>
      <c r="D70" s="170" t="s">
        <v>158</v>
      </c>
      <c r="E70" s="171">
        <v>5.8058079999999999</v>
      </c>
      <c r="F70" s="202"/>
      <c r="G70" s="172">
        <f t="shared" si="0"/>
        <v>0</v>
      </c>
      <c r="O70" s="166">
        <v>2</v>
      </c>
      <c r="AA70" s="144">
        <v>8</v>
      </c>
      <c r="AB70" s="144">
        <v>0</v>
      </c>
      <c r="AC70" s="144">
        <v>3</v>
      </c>
      <c r="AZ70" s="144">
        <v>1</v>
      </c>
      <c r="BA70" s="144">
        <f t="shared" si="1"/>
        <v>0</v>
      </c>
      <c r="BB70" s="144">
        <f t="shared" si="2"/>
        <v>0</v>
      </c>
      <c r="BC70" s="144">
        <f t="shared" si="3"/>
        <v>0</v>
      </c>
      <c r="BD70" s="144">
        <f t="shared" si="4"/>
        <v>0</v>
      </c>
      <c r="BE70" s="144">
        <f t="shared" si="5"/>
        <v>0</v>
      </c>
      <c r="CA70" s="173">
        <v>8</v>
      </c>
      <c r="CB70" s="173">
        <v>0</v>
      </c>
      <c r="CZ70" s="144">
        <v>0</v>
      </c>
    </row>
    <row r="71" spans="1:104">
      <c r="A71" s="167">
        <v>24</v>
      </c>
      <c r="B71" s="168" t="s">
        <v>169</v>
      </c>
      <c r="C71" s="169" t="s">
        <v>170</v>
      </c>
      <c r="D71" s="170" t="s">
        <v>158</v>
      </c>
      <c r="E71" s="171">
        <v>5.8058079999999999</v>
      </c>
      <c r="F71" s="202"/>
      <c r="G71" s="172">
        <f t="shared" si="0"/>
        <v>0</v>
      </c>
      <c r="O71" s="166">
        <v>2</v>
      </c>
      <c r="AA71" s="144">
        <v>8</v>
      </c>
      <c r="AB71" s="144">
        <v>0</v>
      </c>
      <c r="AC71" s="144">
        <v>3</v>
      </c>
      <c r="AZ71" s="144">
        <v>1</v>
      </c>
      <c r="BA71" s="144">
        <f t="shared" si="1"/>
        <v>0</v>
      </c>
      <c r="BB71" s="144">
        <f t="shared" si="2"/>
        <v>0</v>
      </c>
      <c r="BC71" s="144">
        <f t="shared" si="3"/>
        <v>0</v>
      </c>
      <c r="BD71" s="144">
        <f t="shared" si="4"/>
        <v>0</v>
      </c>
      <c r="BE71" s="144">
        <f t="shared" si="5"/>
        <v>0</v>
      </c>
      <c r="CA71" s="173">
        <v>8</v>
      </c>
      <c r="CB71" s="173">
        <v>0</v>
      </c>
      <c r="CZ71" s="144">
        <v>0</v>
      </c>
    </row>
    <row r="72" spans="1:104">
      <c r="A72" s="167">
        <v>25</v>
      </c>
      <c r="B72" s="168" t="s">
        <v>171</v>
      </c>
      <c r="C72" s="169" t="s">
        <v>172</v>
      </c>
      <c r="D72" s="170" t="s">
        <v>158</v>
      </c>
      <c r="E72" s="171">
        <v>17.417424</v>
      </c>
      <c r="F72" s="202"/>
      <c r="G72" s="172">
        <f t="shared" si="0"/>
        <v>0</v>
      </c>
      <c r="O72" s="166">
        <v>2</v>
      </c>
      <c r="AA72" s="144">
        <v>8</v>
      </c>
      <c r="AB72" s="144">
        <v>0</v>
      </c>
      <c r="AC72" s="144">
        <v>3</v>
      </c>
      <c r="AZ72" s="144">
        <v>1</v>
      </c>
      <c r="BA72" s="144">
        <f t="shared" si="1"/>
        <v>0</v>
      </c>
      <c r="BB72" s="144">
        <f t="shared" si="2"/>
        <v>0</v>
      </c>
      <c r="BC72" s="144">
        <f t="shared" si="3"/>
        <v>0</v>
      </c>
      <c r="BD72" s="144">
        <f t="shared" si="4"/>
        <v>0</v>
      </c>
      <c r="BE72" s="144">
        <f t="shared" si="5"/>
        <v>0</v>
      </c>
      <c r="CA72" s="173">
        <v>8</v>
      </c>
      <c r="CB72" s="173">
        <v>0</v>
      </c>
      <c r="CZ72" s="144">
        <v>0</v>
      </c>
    </row>
    <row r="73" spans="1:104">
      <c r="A73" s="167">
        <v>26</v>
      </c>
      <c r="B73" s="168" t="s">
        <v>173</v>
      </c>
      <c r="C73" s="169" t="s">
        <v>174</v>
      </c>
      <c r="D73" s="170" t="s">
        <v>158</v>
      </c>
      <c r="E73" s="171">
        <v>5.8058079999999999</v>
      </c>
      <c r="F73" s="202"/>
      <c r="G73" s="172">
        <f t="shared" si="0"/>
        <v>0</v>
      </c>
      <c r="O73" s="166">
        <v>2</v>
      </c>
      <c r="AA73" s="144">
        <v>8</v>
      </c>
      <c r="AB73" s="144">
        <v>0</v>
      </c>
      <c r="AC73" s="144">
        <v>3</v>
      </c>
      <c r="AZ73" s="144">
        <v>1</v>
      </c>
      <c r="BA73" s="144">
        <f t="shared" si="1"/>
        <v>0</v>
      </c>
      <c r="BB73" s="144">
        <f t="shared" si="2"/>
        <v>0</v>
      </c>
      <c r="BC73" s="144">
        <f t="shared" si="3"/>
        <v>0</v>
      </c>
      <c r="BD73" s="144">
        <f t="shared" si="4"/>
        <v>0</v>
      </c>
      <c r="BE73" s="144">
        <f t="shared" si="5"/>
        <v>0</v>
      </c>
      <c r="CA73" s="173">
        <v>8</v>
      </c>
      <c r="CB73" s="173">
        <v>0</v>
      </c>
      <c r="CZ73" s="144">
        <v>0</v>
      </c>
    </row>
    <row r="74" spans="1:104">
      <c r="A74" s="167">
        <v>27</v>
      </c>
      <c r="B74" s="168" t="s">
        <v>175</v>
      </c>
      <c r="C74" s="169" t="s">
        <v>176</v>
      </c>
      <c r="D74" s="170" t="s">
        <v>158</v>
      </c>
      <c r="E74" s="171">
        <v>5.8058079999999999</v>
      </c>
      <c r="F74" s="202"/>
      <c r="G74" s="172">
        <f t="shared" si="0"/>
        <v>0</v>
      </c>
      <c r="O74" s="166">
        <v>2</v>
      </c>
      <c r="AA74" s="144">
        <v>8</v>
      </c>
      <c r="AB74" s="144">
        <v>0</v>
      </c>
      <c r="AC74" s="144">
        <v>3</v>
      </c>
      <c r="AZ74" s="144">
        <v>1</v>
      </c>
      <c r="BA74" s="144">
        <f t="shared" si="1"/>
        <v>0</v>
      </c>
      <c r="BB74" s="144">
        <f t="shared" si="2"/>
        <v>0</v>
      </c>
      <c r="BC74" s="144">
        <f t="shared" si="3"/>
        <v>0</v>
      </c>
      <c r="BD74" s="144">
        <f t="shared" si="4"/>
        <v>0</v>
      </c>
      <c r="BE74" s="144">
        <f t="shared" si="5"/>
        <v>0</v>
      </c>
      <c r="CA74" s="173">
        <v>8</v>
      </c>
      <c r="CB74" s="173">
        <v>0</v>
      </c>
      <c r="CZ74" s="144">
        <v>0</v>
      </c>
    </row>
    <row r="75" spans="1:104">
      <c r="A75" s="167">
        <v>28</v>
      </c>
      <c r="B75" s="168" t="s">
        <v>177</v>
      </c>
      <c r="C75" s="169" t="s">
        <v>178</v>
      </c>
      <c r="D75" s="170" t="s">
        <v>158</v>
      </c>
      <c r="E75" s="171">
        <v>5.8058079999999999</v>
      </c>
      <c r="F75" s="202"/>
      <c r="G75" s="172">
        <f t="shared" si="0"/>
        <v>0</v>
      </c>
      <c r="O75" s="166">
        <v>2</v>
      </c>
      <c r="AA75" s="144">
        <v>8</v>
      </c>
      <c r="AB75" s="144">
        <v>0</v>
      </c>
      <c r="AC75" s="144">
        <v>3</v>
      </c>
      <c r="AZ75" s="144">
        <v>1</v>
      </c>
      <c r="BA75" s="144">
        <f t="shared" si="1"/>
        <v>0</v>
      </c>
      <c r="BB75" s="144">
        <f t="shared" si="2"/>
        <v>0</v>
      </c>
      <c r="BC75" s="144">
        <f t="shared" si="3"/>
        <v>0</v>
      </c>
      <c r="BD75" s="144">
        <f t="shared" si="4"/>
        <v>0</v>
      </c>
      <c r="BE75" s="144">
        <f t="shared" si="5"/>
        <v>0</v>
      </c>
      <c r="CA75" s="173">
        <v>8</v>
      </c>
      <c r="CB75" s="173">
        <v>0</v>
      </c>
      <c r="CZ75" s="144">
        <v>0</v>
      </c>
    </row>
    <row r="76" spans="1:104">
      <c r="A76" s="180"/>
      <c r="B76" s="181" t="s">
        <v>75</v>
      </c>
      <c r="C76" s="182" t="str">
        <f>CONCATENATE(B57," ",C57)</f>
        <v>97 Prorážení otvorů</v>
      </c>
      <c r="D76" s="183"/>
      <c r="E76" s="184"/>
      <c r="F76" s="185"/>
      <c r="G76" s="186">
        <f>SUM(G57:G75)</f>
        <v>0</v>
      </c>
      <c r="O76" s="166">
        <v>4</v>
      </c>
      <c r="BA76" s="187">
        <f>SUM(BA57:BA75)</f>
        <v>0</v>
      </c>
      <c r="BB76" s="187">
        <f>SUM(BB57:BB75)</f>
        <v>0</v>
      </c>
      <c r="BC76" s="187">
        <f>SUM(BC57:BC75)</f>
        <v>0</v>
      </c>
      <c r="BD76" s="187">
        <f>SUM(BD57:BD75)</f>
        <v>0</v>
      </c>
      <c r="BE76" s="187">
        <f>SUM(BE57:BE75)</f>
        <v>0</v>
      </c>
    </row>
    <row r="77" spans="1:104">
      <c r="A77" s="159" t="s">
        <v>74</v>
      </c>
      <c r="B77" s="160" t="s">
        <v>179</v>
      </c>
      <c r="C77" s="161" t="s">
        <v>180</v>
      </c>
      <c r="D77" s="162"/>
      <c r="E77" s="163"/>
      <c r="F77" s="163"/>
      <c r="G77" s="164"/>
      <c r="H77" s="165"/>
      <c r="I77" s="165"/>
      <c r="O77" s="166">
        <v>1</v>
      </c>
    </row>
    <row r="78" spans="1:104">
      <c r="A78" s="167">
        <v>29</v>
      </c>
      <c r="B78" s="168" t="s">
        <v>181</v>
      </c>
      <c r="C78" s="169" t="s">
        <v>182</v>
      </c>
      <c r="D78" s="170" t="s">
        <v>158</v>
      </c>
      <c r="E78" s="171">
        <v>2.7937050000000001</v>
      </c>
      <c r="F78" s="202"/>
      <c r="G78" s="172">
        <f>E78*F78</f>
        <v>0</v>
      </c>
      <c r="O78" s="166">
        <v>2</v>
      </c>
      <c r="AA78" s="144">
        <v>7</v>
      </c>
      <c r="AB78" s="144">
        <v>1</v>
      </c>
      <c r="AC78" s="144">
        <v>2</v>
      </c>
      <c r="AZ78" s="144">
        <v>1</v>
      </c>
      <c r="BA78" s="144">
        <f>IF(AZ78=1,G78,0)</f>
        <v>0</v>
      </c>
      <c r="BB78" s="144">
        <f>IF(AZ78=2,G78,0)</f>
        <v>0</v>
      </c>
      <c r="BC78" s="144">
        <f>IF(AZ78=3,G78,0)</f>
        <v>0</v>
      </c>
      <c r="BD78" s="144">
        <f>IF(AZ78=4,G78,0)</f>
        <v>0</v>
      </c>
      <c r="BE78" s="144">
        <f>IF(AZ78=5,G78,0)</f>
        <v>0</v>
      </c>
      <c r="CA78" s="173">
        <v>7</v>
      </c>
      <c r="CB78" s="173">
        <v>1</v>
      </c>
      <c r="CZ78" s="144">
        <v>0</v>
      </c>
    </row>
    <row r="79" spans="1:104">
      <c r="A79" s="180"/>
      <c r="B79" s="181" t="s">
        <v>75</v>
      </c>
      <c r="C79" s="182" t="str">
        <f>CONCATENATE(B77," ",C77)</f>
        <v>99 Staveništní přesun hmot</v>
      </c>
      <c r="D79" s="183"/>
      <c r="E79" s="184"/>
      <c r="F79" s="185"/>
      <c r="G79" s="186">
        <f>SUM(G77:G78)</f>
        <v>0</v>
      </c>
      <c r="O79" s="166">
        <v>4</v>
      </c>
      <c r="BA79" s="187">
        <f>SUM(BA77:BA78)</f>
        <v>0</v>
      </c>
      <c r="BB79" s="187">
        <f>SUM(BB77:BB78)</f>
        <v>0</v>
      </c>
      <c r="BC79" s="187">
        <f>SUM(BC77:BC78)</f>
        <v>0</v>
      </c>
      <c r="BD79" s="187">
        <f>SUM(BD77:BD78)</f>
        <v>0</v>
      </c>
      <c r="BE79" s="187">
        <f>SUM(BE77:BE78)</f>
        <v>0</v>
      </c>
    </row>
    <row r="80" spans="1:104">
      <c r="A80" s="159" t="s">
        <v>74</v>
      </c>
      <c r="B80" s="160" t="s">
        <v>183</v>
      </c>
      <c r="C80" s="161" t="s">
        <v>184</v>
      </c>
      <c r="D80" s="162"/>
      <c r="E80" s="163"/>
      <c r="F80" s="163"/>
      <c r="G80" s="164"/>
      <c r="H80" s="165"/>
      <c r="I80" s="165"/>
      <c r="O80" s="166">
        <v>1</v>
      </c>
    </row>
    <row r="81" spans="1:104">
      <c r="A81" s="167">
        <v>30</v>
      </c>
      <c r="B81" s="168" t="s">
        <v>185</v>
      </c>
      <c r="C81" s="169" t="s">
        <v>186</v>
      </c>
      <c r="D81" s="170" t="s">
        <v>187</v>
      </c>
      <c r="E81" s="171">
        <v>1</v>
      </c>
      <c r="F81" s="202"/>
      <c r="G81" s="172">
        <f t="shared" ref="G81:G87" si="6">E81*F81</f>
        <v>0</v>
      </c>
      <c r="O81" s="166">
        <v>2</v>
      </c>
      <c r="AA81" s="144">
        <v>12</v>
      </c>
      <c r="AB81" s="144">
        <v>0</v>
      </c>
      <c r="AC81" s="144">
        <v>105</v>
      </c>
      <c r="AZ81" s="144">
        <v>1</v>
      </c>
      <c r="BA81" s="144">
        <f t="shared" ref="BA81:BA87" si="7">IF(AZ81=1,G81,0)</f>
        <v>0</v>
      </c>
      <c r="BB81" s="144">
        <f t="shared" ref="BB81:BB87" si="8">IF(AZ81=2,G81,0)</f>
        <v>0</v>
      </c>
      <c r="BC81" s="144">
        <f t="shared" ref="BC81:BC87" si="9">IF(AZ81=3,G81,0)</f>
        <v>0</v>
      </c>
      <c r="BD81" s="144">
        <f t="shared" ref="BD81:BD87" si="10">IF(AZ81=4,G81,0)</f>
        <v>0</v>
      </c>
      <c r="BE81" s="144">
        <f t="shared" ref="BE81:BE87" si="11">IF(AZ81=5,G81,0)</f>
        <v>0</v>
      </c>
      <c r="CA81" s="173">
        <v>12</v>
      </c>
      <c r="CB81" s="173">
        <v>0</v>
      </c>
      <c r="CZ81" s="144">
        <v>0</v>
      </c>
    </row>
    <row r="82" spans="1:104">
      <c r="A82" s="167">
        <v>31</v>
      </c>
      <c r="B82" s="168" t="s">
        <v>188</v>
      </c>
      <c r="C82" s="169" t="s">
        <v>189</v>
      </c>
      <c r="D82" s="170" t="s">
        <v>187</v>
      </c>
      <c r="E82" s="171">
        <v>1</v>
      </c>
      <c r="F82" s="202"/>
      <c r="G82" s="172">
        <f t="shared" si="6"/>
        <v>0</v>
      </c>
      <c r="O82" s="166">
        <v>2</v>
      </c>
      <c r="AA82" s="144">
        <v>12</v>
      </c>
      <c r="AB82" s="144">
        <v>0</v>
      </c>
      <c r="AC82" s="144">
        <v>109</v>
      </c>
      <c r="AZ82" s="144">
        <v>1</v>
      </c>
      <c r="BA82" s="144">
        <f t="shared" si="7"/>
        <v>0</v>
      </c>
      <c r="BB82" s="144">
        <f t="shared" si="8"/>
        <v>0</v>
      </c>
      <c r="BC82" s="144">
        <f t="shared" si="9"/>
        <v>0</v>
      </c>
      <c r="BD82" s="144">
        <f t="shared" si="10"/>
        <v>0</v>
      </c>
      <c r="BE82" s="144">
        <f t="shared" si="11"/>
        <v>0</v>
      </c>
      <c r="CA82" s="173">
        <v>12</v>
      </c>
      <c r="CB82" s="173">
        <v>0</v>
      </c>
      <c r="CZ82" s="144">
        <v>0</v>
      </c>
    </row>
    <row r="83" spans="1:104">
      <c r="A83" s="167">
        <v>32</v>
      </c>
      <c r="B83" s="168" t="s">
        <v>190</v>
      </c>
      <c r="C83" s="169" t="s">
        <v>191</v>
      </c>
      <c r="D83" s="170" t="s">
        <v>187</v>
      </c>
      <c r="E83" s="171">
        <v>1</v>
      </c>
      <c r="F83" s="202"/>
      <c r="G83" s="172">
        <f t="shared" si="6"/>
        <v>0</v>
      </c>
      <c r="O83" s="166">
        <v>2</v>
      </c>
      <c r="AA83" s="144">
        <v>12</v>
      </c>
      <c r="AB83" s="144">
        <v>0</v>
      </c>
      <c r="AC83" s="144">
        <v>110</v>
      </c>
      <c r="AZ83" s="144">
        <v>1</v>
      </c>
      <c r="BA83" s="144">
        <f t="shared" si="7"/>
        <v>0</v>
      </c>
      <c r="BB83" s="144">
        <f t="shared" si="8"/>
        <v>0</v>
      </c>
      <c r="BC83" s="144">
        <f t="shared" si="9"/>
        <v>0</v>
      </c>
      <c r="BD83" s="144">
        <f t="shared" si="10"/>
        <v>0</v>
      </c>
      <c r="BE83" s="144">
        <f t="shared" si="11"/>
        <v>0</v>
      </c>
      <c r="CA83" s="173">
        <v>12</v>
      </c>
      <c r="CB83" s="173">
        <v>0</v>
      </c>
      <c r="CZ83" s="144">
        <v>0</v>
      </c>
    </row>
    <row r="84" spans="1:104">
      <c r="A84" s="167">
        <v>33</v>
      </c>
      <c r="B84" s="168" t="s">
        <v>192</v>
      </c>
      <c r="C84" s="169" t="s">
        <v>193</v>
      </c>
      <c r="D84" s="170" t="s">
        <v>187</v>
      </c>
      <c r="E84" s="171">
        <v>1</v>
      </c>
      <c r="F84" s="202"/>
      <c r="G84" s="172">
        <f t="shared" si="6"/>
        <v>0</v>
      </c>
      <c r="O84" s="166">
        <v>2</v>
      </c>
      <c r="AA84" s="144">
        <v>12</v>
      </c>
      <c r="AB84" s="144">
        <v>0</v>
      </c>
      <c r="AC84" s="144">
        <v>111</v>
      </c>
      <c r="AZ84" s="144">
        <v>1</v>
      </c>
      <c r="BA84" s="144">
        <f t="shared" si="7"/>
        <v>0</v>
      </c>
      <c r="BB84" s="144">
        <f t="shared" si="8"/>
        <v>0</v>
      </c>
      <c r="BC84" s="144">
        <f t="shared" si="9"/>
        <v>0</v>
      </c>
      <c r="BD84" s="144">
        <f t="shared" si="10"/>
        <v>0</v>
      </c>
      <c r="BE84" s="144">
        <f t="shared" si="11"/>
        <v>0</v>
      </c>
      <c r="CA84" s="173">
        <v>12</v>
      </c>
      <c r="CB84" s="173">
        <v>0</v>
      </c>
      <c r="CZ84" s="144">
        <v>0</v>
      </c>
    </row>
    <row r="85" spans="1:104">
      <c r="A85" s="167">
        <v>34</v>
      </c>
      <c r="B85" s="168" t="s">
        <v>194</v>
      </c>
      <c r="C85" s="169" t="s">
        <v>195</v>
      </c>
      <c r="D85" s="170" t="s">
        <v>187</v>
      </c>
      <c r="E85" s="171">
        <v>1</v>
      </c>
      <c r="F85" s="202"/>
      <c r="G85" s="172">
        <f t="shared" si="6"/>
        <v>0</v>
      </c>
      <c r="O85" s="166">
        <v>2</v>
      </c>
      <c r="AA85" s="144">
        <v>12</v>
      </c>
      <c r="AB85" s="144">
        <v>0</v>
      </c>
      <c r="AC85" s="144">
        <v>153</v>
      </c>
      <c r="AZ85" s="144">
        <v>1</v>
      </c>
      <c r="BA85" s="144">
        <f t="shared" si="7"/>
        <v>0</v>
      </c>
      <c r="BB85" s="144">
        <f t="shared" si="8"/>
        <v>0</v>
      </c>
      <c r="BC85" s="144">
        <f t="shared" si="9"/>
        <v>0</v>
      </c>
      <c r="BD85" s="144">
        <f t="shared" si="10"/>
        <v>0</v>
      </c>
      <c r="BE85" s="144">
        <f t="shared" si="11"/>
        <v>0</v>
      </c>
      <c r="CA85" s="173">
        <v>12</v>
      </c>
      <c r="CB85" s="173">
        <v>0</v>
      </c>
      <c r="CZ85" s="144">
        <v>0</v>
      </c>
    </row>
    <row r="86" spans="1:104">
      <c r="A86" s="167">
        <v>35</v>
      </c>
      <c r="B86" s="168" t="s">
        <v>196</v>
      </c>
      <c r="C86" s="169" t="s">
        <v>197</v>
      </c>
      <c r="D86" s="170" t="s">
        <v>187</v>
      </c>
      <c r="E86" s="171">
        <v>1</v>
      </c>
      <c r="F86" s="202"/>
      <c r="G86" s="172">
        <f t="shared" si="6"/>
        <v>0</v>
      </c>
      <c r="O86" s="166">
        <v>2</v>
      </c>
      <c r="AA86" s="144">
        <v>12</v>
      </c>
      <c r="AB86" s="144">
        <v>0</v>
      </c>
      <c r="AC86" s="144">
        <v>154</v>
      </c>
      <c r="AZ86" s="144">
        <v>1</v>
      </c>
      <c r="BA86" s="144">
        <f t="shared" si="7"/>
        <v>0</v>
      </c>
      <c r="BB86" s="144">
        <f t="shared" si="8"/>
        <v>0</v>
      </c>
      <c r="BC86" s="144">
        <f t="shared" si="9"/>
        <v>0</v>
      </c>
      <c r="BD86" s="144">
        <f t="shared" si="10"/>
        <v>0</v>
      </c>
      <c r="BE86" s="144">
        <f t="shared" si="11"/>
        <v>0</v>
      </c>
      <c r="CA86" s="173">
        <v>12</v>
      </c>
      <c r="CB86" s="173">
        <v>0</v>
      </c>
      <c r="CZ86" s="144">
        <v>0</v>
      </c>
    </row>
    <row r="87" spans="1:104">
      <c r="A87" s="167">
        <v>36</v>
      </c>
      <c r="B87" s="168" t="s">
        <v>198</v>
      </c>
      <c r="C87" s="169" t="s">
        <v>199</v>
      </c>
      <c r="D87" s="170" t="s">
        <v>187</v>
      </c>
      <c r="E87" s="171">
        <v>1</v>
      </c>
      <c r="F87" s="202"/>
      <c r="G87" s="172">
        <f t="shared" si="6"/>
        <v>0</v>
      </c>
      <c r="O87" s="166">
        <v>2</v>
      </c>
      <c r="AA87" s="144">
        <v>12</v>
      </c>
      <c r="AB87" s="144">
        <v>0</v>
      </c>
      <c r="AC87" s="144">
        <v>155</v>
      </c>
      <c r="AZ87" s="144">
        <v>1</v>
      </c>
      <c r="BA87" s="144">
        <f t="shared" si="7"/>
        <v>0</v>
      </c>
      <c r="BB87" s="144">
        <f t="shared" si="8"/>
        <v>0</v>
      </c>
      <c r="BC87" s="144">
        <f t="shared" si="9"/>
        <v>0</v>
      </c>
      <c r="BD87" s="144">
        <f t="shared" si="10"/>
        <v>0</v>
      </c>
      <c r="BE87" s="144">
        <f t="shared" si="11"/>
        <v>0</v>
      </c>
      <c r="CA87" s="173">
        <v>12</v>
      </c>
      <c r="CB87" s="173">
        <v>0</v>
      </c>
      <c r="CZ87" s="144">
        <v>0</v>
      </c>
    </row>
    <row r="88" spans="1:104">
      <c r="A88" s="180"/>
      <c r="B88" s="181" t="s">
        <v>75</v>
      </c>
      <c r="C88" s="182" t="str">
        <f>CONCATENATE(B80," ",C80)</f>
        <v>VN Vedlejší náklady</v>
      </c>
      <c r="D88" s="183"/>
      <c r="E88" s="184"/>
      <c r="F88" s="185"/>
      <c r="G88" s="186">
        <f>SUM(G80:G87)</f>
        <v>0</v>
      </c>
      <c r="O88" s="166">
        <v>4</v>
      </c>
      <c r="BA88" s="187">
        <f>SUM(BA80:BA87)</f>
        <v>0</v>
      </c>
      <c r="BB88" s="187">
        <f>SUM(BB80:BB87)</f>
        <v>0</v>
      </c>
      <c r="BC88" s="187">
        <f>SUM(BC80:BC87)</f>
        <v>0</v>
      </c>
      <c r="BD88" s="187">
        <f>SUM(BD80:BD87)</f>
        <v>0</v>
      </c>
      <c r="BE88" s="187">
        <f>SUM(BE80:BE87)</f>
        <v>0</v>
      </c>
    </row>
    <row r="89" spans="1:104">
      <c r="A89" s="159" t="s">
        <v>74</v>
      </c>
      <c r="B89" s="160" t="s">
        <v>200</v>
      </c>
      <c r="C89" s="161" t="s">
        <v>201</v>
      </c>
      <c r="D89" s="162"/>
      <c r="E89" s="163"/>
      <c r="F89" s="163"/>
      <c r="G89" s="164"/>
      <c r="H89" s="165"/>
      <c r="I89" s="165"/>
      <c r="O89" s="166">
        <v>1</v>
      </c>
    </row>
    <row r="90" spans="1:104">
      <c r="A90" s="167">
        <v>37</v>
      </c>
      <c r="B90" s="168" t="s">
        <v>202</v>
      </c>
      <c r="C90" s="169" t="s">
        <v>203</v>
      </c>
      <c r="D90" s="170" t="s">
        <v>97</v>
      </c>
      <c r="E90" s="171">
        <v>1</v>
      </c>
      <c r="F90" s="202"/>
      <c r="G90" s="172">
        <f>E90*F90</f>
        <v>0</v>
      </c>
      <c r="O90" s="166">
        <v>2</v>
      </c>
      <c r="AA90" s="144">
        <v>1</v>
      </c>
      <c r="AB90" s="144">
        <v>7</v>
      </c>
      <c r="AC90" s="144">
        <v>7</v>
      </c>
      <c r="AZ90" s="144">
        <v>2</v>
      </c>
      <c r="BA90" s="144">
        <f>IF(AZ90=1,G90,0)</f>
        <v>0</v>
      </c>
      <c r="BB90" s="144">
        <f>IF(AZ90=2,G90,0)</f>
        <v>0</v>
      </c>
      <c r="BC90" s="144">
        <f>IF(AZ90=3,G90,0)</f>
        <v>0</v>
      </c>
      <c r="BD90" s="144">
        <f>IF(AZ90=4,G90,0)</f>
        <v>0</v>
      </c>
      <c r="BE90" s="144">
        <f>IF(AZ90=5,G90,0)</f>
        <v>0</v>
      </c>
      <c r="CA90" s="173">
        <v>1</v>
      </c>
      <c r="CB90" s="173">
        <v>7</v>
      </c>
      <c r="CZ90" s="144">
        <v>3.8000000000000002E-4</v>
      </c>
    </row>
    <row r="91" spans="1:104">
      <c r="A91" s="174"/>
      <c r="B91" s="176"/>
      <c r="C91" s="225" t="s">
        <v>204</v>
      </c>
      <c r="D91" s="226"/>
      <c r="E91" s="177">
        <v>1</v>
      </c>
      <c r="F91" s="178"/>
      <c r="G91" s="179"/>
      <c r="M91" s="175" t="s">
        <v>204</v>
      </c>
      <c r="O91" s="166"/>
    </row>
    <row r="92" spans="1:104">
      <c r="A92" s="167">
        <v>38</v>
      </c>
      <c r="B92" s="168" t="s">
        <v>205</v>
      </c>
      <c r="C92" s="169" t="s">
        <v>206</v>
      </c>
      <c r="D92" s="170" t="s">
        <v>97</v>
      </c>
      <c r="E92" s="171">
        <v>3</v>
      </c>
      <c r="F92" s="202"/>
      <c r="G92" s="172">
        <f>E92*F92</f>
        <v>0</v>
      </c>
      <c r="O92" s="166">
        <v>2</v>
      </c>
      <c r="AA92" s="144">
        <v>1</v>
      </c>
      <c r="AB92" s="144">
        <v>7</v>
      </c>
      <c r="AC92" s="144">
        <v>7</v>
      </c>
      <c r="AZ92" s="144">
        <v>2</v>
      </c>
      <c r="BA92" s="144">
        <f>IF(AZ92=1,G92,0)</f>
        <v>0</v>
      </c>
      <c r="BB92" s="144">
        <f>IF(AZ92=2,G92,0)</f>
        <v>0</v>
      </c>
      <c r="BC92" s="144">
        <f>IF(AZ92=3,G92,0)</f>
        <v>0</v>
      </c>
      <c r="BD92" s="144">
        <f>IF(AZ92=4,G92,0)</f>
        <v>0</v>
      </c>
      <c r="BE92" s="144">
        <f>IF(AZ92=5,G92,0)</f>
        <v>0</v>
      </c>
      <c r="CA92" s="173">
        <v>1</v>
      </c>
      <c r="CB92" s="173">
        <v>7</v>
      </c>
      <c r="CZ92" s="144">
        <v>4.6999999999999999E-4</v>
      </c>
    </row>
    <row r="93" spans="1:104">
      <c r="A93" s="174"/>
      <c r="B93" s="176"/>
      <c r="C93" s="225" t="s">
        <v>207</v>
      </c>
      <c r="D93" s="226"/>
      <c r="E93" s="177">
        <v>0</v>
      </c>
      <c r="F93" s="178"/>
      <c r="G93" s="179"/>
      <c r="M93" s="175" t="s">
        <v>207</v>
      </c>
      <c r="O93" s="166"/>
    </row>
    <row r="94" spans="1:104">
      <c r="A94" s="174"/>
      <c r="B94" s="176"/>
      <c r="C94" s="225" t="s">
        <v>208</v>
      </c>
      <c r="D94" s="226"/>
      <c r="E94" s="177">
        <v>2</v>
      </c>
      <c r="F94" s="178"/>
      <c r="G94" s="179"/>
      <c r="M94" s="175" t="s">
        <v>208</v>
      </c>
      <c r="O94" s="166"/>
    </row>
    <row r="95" spans="1:104">
      <c r="A95" s="174"/>
      <c r="B95" s="176"/>
      <c r="C95" s="225" t="s">
        <v>209</v>
      </c>
      <c r="D95" s="226"/>
      <c r="E95" s="177">
        <v>1</v>
      </c>
      <c r="F95" s="178"/>
      <c r="G95" s="179"/>
      <c r="M95" s="175" t="s">
        <v>209</v>
      </c>
      <c r="O95" s="166"/>
    </row>
    <row r="96" spans="1:104">
      <c r="A96" s="167">
        <v>39</v>
      </c>
      <c r="B96" s="168" t="s">
        <v>210</v>
      </c>
      <c r="C96" s="169" t="s">
        <v>211</v>
      </c>
      <c r="D96" s="170" t="s">
        <v>97</v>
      </c>
      <c r="E96" s="171">
        <v>12</v>
      </c>
      <c r="F96" s="202"/>
      <c r="G96" s="172">
        <f>E96*F96</f>
        <v>0</v>
      </c>
      <c r="O96" s="166">
        <v>2</v>
      </c>
      <c r="AA96" s="144">
        <v>1</v>
      </c>
      <c r="AB96" s="144">
        <v>7</v>
      </c>
      <c r="AC96" s="144">
        <v>7</v>
      </c>
      <c r="AZ96" s="144">
        <v>2</v>
      </c>
      <c r="BA96" s="144">
        <f>IF(AZ96=1,G96,0)</f>
        <v>0</v>
      </c>
      <c r="BB96" s="144">
        <f>IF(AZ96=2,G96,0)</f>
        <v>0</v>
      </c>
      <c r="BC96" s="144">
        <f>IF(AZ96=3,G96,0)</f>
        <v>0</v>
      </c>
      <c r="BD96" s="144">
        <f>IF(AZ96=4,G96,0)</f>
        <v>0</v>
      </c>
      <c r="BE96" s="144">
        <f>IF(AZ96=5,G96,0)</f>
        <v>0</v>
      </c>
      <c r="CA96" s="173">
        <v>1</v>
      </c>
      <c r="CB96" s="173">
        <v>7</v>
      </c>
      <c r="CZ96" s="144">
        <v>1.5200000000000001E-3</v>
      </c>
    </row>
    <row r="97" spans="1:104">
      <c r="A97" s="174"/>
      <c r="B97" s="176"/>
      <c r="C97" s="225" t="s">
        <v>212</v>
      </c>
      <c r="D97" s="226"/>
      <c r="E97" s="177">
        <v>2.5</v>
      </c>
      <c r="F97" s="178"/>
      <c r="G97" s="179"/>
      <c r="M97" s="175" t="s">
        <v>212</v>
      </c>
      <c r="O97" s="166"/>
    </row>
    <row r="98" spans="1:104">
      <c r="A98" s="174"/>
      <c r="B98" s="176"/>
      <c r="C98" s="225" t="s">
        <v>213</v>
      </c>
      <c r="D98" s="226"/>
      <c r="E98" s="177">
        <v>3.5</v>
      </c>
      <c r="F98" s="178"/>
      <c r="G98" s="179"/>
      <c r="M98" s="175" t="s">
        <v>213</v>
      </c>
      <c r="O98" s="166"/>
    </row>
    <row r="99" spans="1:104">
      <c r="A99" s="174"/>
      <c r="B99" s="176"/>
      <c r="C99" s="225" t="s">
        <v>214</v>
      </c>
      <c r="D99" s="226"/>
      <c r="E99" s="177">
        <v>6</v>
      </c>
      <c r="F99" s="178"/>
      <c r="G99" s="179"/>
      <c r="M99" s="175" t="s">
        <v>214</v>
      </c>
      <c r="O99" s="166"/>
    </row>
    <row r="100" spans="1:104">
      <c r="A100" s="167">
        <v>40</v>
      </c>
      <c r="B100" s="168" t="s">
        <v>215</v>
      </c>
      <c r="C100" s="169" t="s">
        <v>216</v>
      </c>
      <c r="D100" s="170" t="s">
        <v>97</v>
      </c>
      <c r="E100" s="171">
        <v>4</v>
      </c>
      <c r="F100" s="202"/>
      <c r="G100" s="172">
        <f>E100*F100</f>
        <v>0</v>
      </c>
      <c r="O100" s="166">
        <v>2</v>
      </c>
      <c r="AA100" s="144">
        <v>1</v>
      </c>
      <c r="AB100" s="144">
        <v>7</v>
      </c>
      <c r="AC100" s="144">
        <v>7</v>
      </c>
      <c r="AZ100" s="144">
        <v>2</v>
      </c>
      <c r="BA100" s="144">
        <f>IF(AZ100=1,G100,0)</f>
        <v>0</v>
      </c>
      <c r="BB100" s="144">
        <f>IF(AZ100=2,G100,0)</f>
        <v>0</v>
      </c>
      <c r="BC100" s="144">
        <f>IF(AZ100=3,G100,0)</f>
        <v>0</v>
      </c>
      <c r="BD100" s="144">
        <f>IF(AZ100=4,G100,0)</f>
        <v>0</v>
      </c>
      <c r="BE100" s="144">
        <f>IF(AZ100=5,G100,0)</f>
        <v>0</v>
      </c>
      <c r="CA100" s="173">
        <v>1</v>
      </c>
      <c r="CB100" s="173">
        <v>7</v>
      </c>
      <c r="CZ100" s="144">
        <v>1.31E-3</v>
      </c>
    </row>
    <row r="101" spans="1:104">
      <c r="A101" s="174"/>
      <c r="B101" s="176"/>
      <c r="C101" s="225" t="s">
        <v>217</v>
      </c>
      <c r="D101" s="226"/>
      <c r="E101" s="177">
        <v>4</v>
      </c>
      <c r="F101" s="178"/>
      <c r="G101" s="179"/>
      <c r="M101" s="175" t="s">
        <v>217</v>
      </c>
      <c r="O101" s="166"/>
    </row>
    <row r="102" spans="1:104">
      <c r="A102" s="167">
        <v>41</v>
      </c>
      <c r="B102" s="168" t="s">
        <v>218</v>
      </c>
      <c r="C102" s="169" t="s">
        <v>219</v>
      </c>
      <c r="D102" s="170" t="s">
        <v>107</v>
      </c>
      <c r="E102" s="171">
        <v>2</v>
      </c>
      <c r="F102" s="202"/>
      <c r="G102" s="172">
        <f>E102*F102</f>
        <v>0</v>
      </c>
      <c r="O102" s="166">
        <v>2</v>
      </c>
      <c r="AA102" s="144">
        <v>1</v>
      </c>
      <c r="AB102" s="144">
        <v>1</v>
      </c>
      <c r="AC102" s="144">
        <v>1</v>
      </c>
      <c r="AZ102" s="144">
        <v>2</v>
      </c>
      <c r="BA102" s="144">
        <f>IF(AZ102=1,G102,0)</f>
        <v>0</v>
      </c>
      <c r="BB102" s="144">
        <f>IF(AZ102=2,G102,0)</f>
        <v>0</v>
      </c>
      <c r="BC102" s="144">
        <f>IF(AZ102=3,G102,0)</f>
        <v>0</v>
      </c>
      <c r="BD102" s="144">
        <f>IF(AZ102=4,G102,0)</f>
        <v>0</v>
      </c>
      <c r="BE102" s="144">
        <f>IF(AZ102=5,G102,0)</f>
        <v>0</v>
      </c>
      <c r="CA102" s="173">
        <v>1</v>
      </c>
      <c r="CB102" s="173">
        <v>1</v>
      </c>
      <c r="CZ102" s="144">
        <v>0</v>
      </c>
    </row>
    <row r="103" spans="1:104">
      <c r="A103" s="167">
        <v>42</v>
      </c>
      <c r="B103" s="168" t="s">
        <v>220</v>
      </c>
      <c r="C103" s="169" t="s">
        <v>221</v>
      </c>
      <c r="D103" s="170" t="s">
        <v>107</v>
      </c>
      <c r="E103" s="171">
        <v>4</v>
      </c>
      <c r="F103" s="202"/>
      <c r="G103" s="172">
        <f>E103*F103</f>
        <v>0</v>
      </c>
      <c r="O103" s="166">
        <v>2</v>
      </c>
      <c r="AA103" s="144">
        <v>1</v>
      </c>
      <c r="AB103" s="144">
        <v>7</v>
      </c>
      <c r="AC103" s="144">
        <v>7</v>
      </c>
      <c r="AZ103" s="144">
        <v>2</v>
      </c>
      <c r="BA103" s="144">
        <f>IF(AZ103=1,G103,0)</f>
        <v>0</v>
      </c>
      <c r="BB103" s="144">
        <f>IF(AZ103=2,G103,0)</f>
        <v>0</v>
      </c>
      <c r="BC103" s="144">
        <f>IF(AZ103=3,G103,0)</f>
        <v>0</v>
      </c>
      <c r="BD103" s="144">
        <f>IF(AZ103=4,G103,0)</f>
        <v>0</v>
      </c>
      <c r="BE103" s="144">
        <f>IF(AZ103=5,G103,0)</f>
        <v>0</v>
      </c>
      <c r="CA103" s="173">
        <v>1</v>
      </c>
      <c r="CB103" s="173">
        <v>7</v>
      </c>
      <c r="CZ103" s="144">
        <v>0</v>
      </c>
    </row>
    <row r="104" spans="1:104">
      <c r="A104" s="167">
        <v>43</v>
      </c>
      <c r="B104" s="168" t="s">
        <v>222</v>
      </c>
      <c r="C104" s="169" t="s">
        <v>223</v>
      </c>
      <c r="D104" s="170" t="s">
        <v>97</v>
      </c>
      <c r="E104" s="171">
        <v>16</v>
      </c>
      <c r="F104" s="202"/>
      <c r="G104" s="172">
        <f>E104*F104</f>
        <v>0</v>
      </c>
      <c r="O104" s="166">
        <v>2</v>
      </c>
      <c r="AA104" s="144">
        <v>1</v>
      </c>
      <c r="AB104" s="144">
        <v>7</v>
      </c>
      <c r="AC104" s="144">
        <v>7</v>
      </c>
      <c r="AZ104" s="144">
        <v>2</v>
      </c>
      <c r="BA104" s="144">
        <f>IF(AZ104=1,G104,0)</f>
        <v>0</v>
      </c>
      <c r="BB104" s="144">
        <f>IF(AZ104=2,G104,0)</f>
        <v>0</v>
      </c>
      <c r="BC104" s="144">
        <f>IF(AZ104=3,G104,0)</f>
        <v>0</v>
      </c>
      <c r="BD104" s="144">
        <f>IF(AZ104=4,G104,0)</f>
        <v>0</v>
      </c>
      <c r="BE104" s="144">
        <f>IF(AZ104=5,G104,0)</f>
        <v>0</v>
      </c>
      <c r="CA104" s="173">
        <v>1</v>
      </c>
      <c r="CB104" s="173">
        <v>7</v>
      </c>
      <c r="CZ104" s="144">
        <v>0</v>
      </c>
    </row>
    <row r="105" spans="1:104">
      <c r="A105" s="167">
        <v>44</v>
      </c>
      <c r="B105" s="168" t="s">
        <v>224</v>
      </c>
      <c r="C105" s="169" t="s">
        <v>225</v>
      </c>
      <c r="D105" s="170" t="s">
        <v>158</v>
      </c>
      <c r="E105" s="171">
        <v>2.5270000000000001E-2</v>
      </c>
      <c r="F105" s="202"/>
      <c r="G105" s="172">
        <f>E105*F105</f>
        <v>0</v>
      </c>
      <c r="O105" s="166">
        <v>2</v>
      </c>
      <c r="AA105" s="144">
        <v>7</v>
      </c>
      <c r="AB105" s="144">
        <v>1001</v>
      </c>
      <c r="AC105" s="144">
        <v>5</v>
      </c>
      <c r="AZ105" s="144">
        <v>2</v>
      </c>
      <c r="BA105" s="144">
        <f>IF(AZ105=1,G105,0)</f>
        <v>0</v>
      </c>
      <c r="BB105" s="144">
        <f>IF(AZ105=2,G105,0)</f>
        <v>0</v>
      </c>
      <c r="BC105" s="144">
        <f>IF(AZ105=3,G105,0)</f>
        <v>0</v>
      </c>
      <c r="BD105" s="144">
        <f>IF(AZ105=4,G105,0)</f>
        <v>0</v>
      </c>
      <c r="BE105" s="144">
        <f>IF(AZ105=5,G105,0)</f>
        <v>0</v>
      </c>
      <c r="CA105" s="173">
        <v>7</v>
      </c>
      <c r="CB105" s="173">
        <v>1001</v>
      </c>
      <c r="CZ105" s="144">
        <v>0</v>
      </c>
    </row>
    <row r="106" spans="1:104">
      <c r="A106" s="180"/>
      <c r="B106" s="181" t="s">
        <v>75</v>
      </c>
      <c r="C106" s="182" t="str">
        <f>CONCATENATE(B89," ",C89)</f>
        <v>721 Vnitřní kanalizace</v>
      </c>
      <c r="D106" s="183"/>
      <c r="E106" s="184"/>
      <c r="F106" s="185"/>
      <c r="G106" s="186">
        <f>SUM(G89:G105)</f>
        <v>0</v>
      </c>
      <c r="O106" s="166">
        <v>4</v>
      </c>
      <c r="BA106" s="187">
        <f>SUM(BA89:BA105)</f>
        <v>0</v>
      </c>
      <c r="BB106" s="187">
        <f>SUM(BB89:BB105)</f>
        <v>0</v>
      </c>
      <c r="BC106" s="187">
        <f>SUM(BC89:BC105)</f>
        <v>0</v>
      </c>
      <c r="BD106" s="187">
        <f>SUM(BD89:BD105)</f>
        <v>0</v>
      </c>
      <c r="BE106" s="187">
        <f>SUM(BE89:BE105)</f>
        <v>0</v>
      </c>
    </row>
    <row r="107" spans="1:104">
      <c r="A107" s="159" t="s">
        <v>74</v>
      </c>
      <c r="B107" s="160" t="s">
        <v>226</v>
      </c>
      <c r="C107" s="161" t="s">
        <v>227</v>
      </c>
      <c r="D107" s="162"/>
      <c r="E107" s="163"/>
      <c r="F107" s="163"/>
      <c r="G107" s="164"/>
      <c r="H107" s="165"/>
      <c r="I107" s="165"/>
      <c r="O107" s="166">
        <v>1</v>
      </c>
    </row>
    <row r="108" spans="1:104">
      <c r="A108" s="167">
        <v>45</v>
      </c>
      <c r="B108" s="168" t="s">
        <v>228</v>
      </c>
      <c r="C108" s="169" t="s">
        <v>229</v>
      </c>
      <c r="D108" s="170" t="s">
        <v>97</v>
      </c>
      <c r="E108" s="171">
        <v>6.8</v>
      </c>
      <c r="F108" s="202"/>
      <c r="G108" s="172">
        <f>E108*F108</f>
        <v>0</v>
      </c>
      <c r="O108" s="166">
        <v>2</v>
      </c>
      <c r="AA108" s="144">
        <v>1</v>
      </c>
      <c r="AB108" s="144">
        <v>7</v>
      </c>
      <c r="AC108" s="144">
        <v>7</v>
      </c>
      <c r="AZ108" s="144">
        <v>2</v>
      </c>
      <c r="BA108" s="144">
        <f>IF(AZ108=1,G108,0)</f>
        <v>0</v>
      </c>
      <c r="BB108" s="144">
        <f>IF(AZ108=2,G108,0)</f>
        <v>0</v>
      </c>
      <c r="BC108" s="144">
        <f>IF(AZ108=3,G108,0)</f>
        <v>0</v>
      </c>
      <c r="BD108" s="144">
        <f>IF(AZ108=4,G108,0)</f>
        <v>0</v>
      </c>
      <c r="BE108" s="144">
        <f>IF(AZ108=5,G108,0)</f>
        <v>0</v>
      </c>
      <c r="CA108" s="173">
        <v>1</v>
      </c>
      <c r="CB108" s="173">
        <v>7</v>
      </c>
      <c r="CZ108" s="144">
        <v>3.9199999999999999E-3</v>
      </c>
    </row>
    <row r="109" spans="1:104">
      <c r="A109" s="174"/>
      <c r="B109" s="176"/>
      <c r="C109" s="225" t="s">
        <v>230</v>
      </c>
      <c r="D109" s="226"/>
      <c r="E109" s="177">
        <v>2</v>
      </c>
      <c r="F109" s="178"/>
      <c r="G109" s="179"/>
      <c r="M109" s="175" t="s">
        <v>230</v>
      </c>
      <c r="O109" s="166"/>
    </row>
    <row r="110" spans="1:104">
      <c r="A110" s="174"/>
      <c r="B110" s="176"/>
      <c r="C110" s="225" t="s">
        <v>231</v>
      </c>
      <c r="D110" s="226"/>
      <c r="E110" s="177">
        <v>2</v>
      </c>
      <c r="F110" s="178"/>
      <c r="G110" s="179"/>
      <c r="M110" s="175" t="s">
        <v>231</v>
      </c>
      <c r="O110" s="166"/>
    </row>
    <row r="111" spans="1:104">
      <c r="A111" s="174"/>
      <c r="B111" s="176"/>
      <c r="C111" s="225" t="s">
        <v>232</v>
      </c>
      <c r="D111" s="226"/>
      <c r="E111" s="177">
        <v>2.8</v>
      </c>
      <c r="F111" s="178"/>
      <c r="G111" s="179"/>
      <c r="M111" s="175" t="s">
        <v>232</v>
      </c>
      <c r="O111" s="166"/>
    </row>
    <row r="112" spans="1:104">
      <c r="A112" s="167">
        <v>46</v>
      </c>
      <c r="B112" s="168" t="s">
        <v>233</v>
      </c>
      <c r="C112" s="169" t="s">
        <v>234</v>
      </c>
      <c r="D112" s="170" t="s">
        <v>97</v>
      </c>
      <c r="E112" s="171">
        <v>2.2000000000000002</v>
      </c>
      <c r="F112" s="202"/>
      <c r="G112" s="172">
        <f>E112*F112</f>
        <v>0</v>
      </c>
      <c r="O112" s="166">
        <v>2</v>
      </c>
      <c r="AA112" s="144">
        <v>1</v>
      </c>
      <c r="AB112" s="144">
        <v>7</v>
      </c>
      <c r="AC112" s="144">
        <v>7</v>
      </c>
      <c r="AZ112" s="144">
        <v>2</v>
      </c>
      <c r="BA112" s="144">
        <f>IF(AZ112=1,G112,0)</f>
        <v>0</v>
      </c>
      <c r="BB112" s="144">
        <f>IF(AZ112=2,G112,0)</f>
        <v>0</v>
      </c>
      <c r="BC112" s="144">
        <f>IF(AZ112=3,G112,0)</f>
        <v>0</v>
      </c>
      <c r="BD112" s="144">
        <f>IF(AZ112=4,G112,0)</f>
        <v>0</v>
      </c>
      <c r="BE112" s="144">
        <f>IF(AZ112=5,G112,0)</f>
        <v>0</v>
      </c>
      <c r="CA112" s="173">
        <v>1</v>
      </c>
      <c r="CB112" s="173">
        <v>7</v>
      </c>
      <c r="CZ112" s="144">
        <v>3.9300000000000003E-3</v>
      </c>
    </row>
    <row r="113" spans="1:104">
      <c r="A113" s="174"/>
      <c r="B113" s="176"/>
      <c r="C113" s="225" t="s">
        <v>235</v>
      </c>
      <c r="D113" s="226"/>
      <c r="E113" s="177">
        <v>1</v>
      </c>
      <c r="F113" s="178"/>
      <c r="G113" s="179"/>
      <c r="M113" s="175" t="s">
        <v>235</v>
      </c>
      <c r="O113" s="166"/>
    </row>
    <row r="114" spans="1:104">
      <c r="A114" s="174"/>
      <c r="B114" s="176"/>
      <c r="C114" s="225" t="s">
        <v>236</v>
      </c>
      <c r="D114" s="226"/>
      <c r="E114" s="177">
        <v>1.2</v>
      </c>
      <c r="F114" s="178"/>
      <c r="G114" s="179"/>
      <c r="M114" s="175" t="s">
        <v>236</v>
      </c>
      <c r="O114" s="166"/>
    </row>
    <row r="115" spans="1:104">
      <c r="A115" s="167">
        <v>47</v>
      </c>
      <c r="B115" s="168" t="s">
        <v>237</v>
      </c>
      <c r="C115" s="169" t="s">
        <v>238</v>
      </c>
      <c r="D115" s="170" t="s">
        <v>107</v>
      </c>
      <c r="E115" s="171">
        <v>4</v>
      </c>
      <c r="F115" s="202"/>
      <c r="G115" s="172">
        <f>E115*F115</f>
        <v>0</v>
      </c>
      <c r="O115" s="166">
        <v>2</v>
      </c>
      <c r="AA115" s="144">
        <v>1</v>
      </c>
      <c r="AB115" s="144">
        <v>7</v>
      </c>
      <c r="AC115" s="144">
        <v>7</v>
      </c>
      <c r="AZ115" s="144">
        <v>2</v>
      </c>
      <c r="BA115" s="144">
        <f>IF(AZ115=1,G115,0)</f>
        <v>0</v>
      </c>
      <c r="BB115" s="144">
        <f>IF(AZ115=2,G115,0)</f>
        <v>0</v>
      </c>
      <c r="BC115" s="144">
        <f>IF(AZ115=3,G115,0)</f>
        <v>0</v>
      </c>
      <c r="BD115" s="144">
        <f>IF(AZ115=4,G115,0)</f>
        <v>0</v>
      </c>
      <c r="BE115" s="144">
        <f>IF(AZ115=5,G115,0)</f>
        <v>0</v>
      </c>
      <c r="CA115" s="173">
        <v>1</v>
      </c>
      <c r="CB115" s="173">
        <v>7</v>
      </c>
      <c r="CZ115" s="144">
        <v>0</v>
      </c>
    </row>
    <row r="116" spans="1:104">
      <c r="A116" s="167">
        <v>48</v>
      </c>
      <c r="B116" s="168" t="s">
        <v>239</v>
      </c>
      <c r="C116" s="169" t="s">
        <v>240</v>
      </c>
      <c r="D116" s="170" t="s">
        <v>107</v>
      </c>
      <c r="E116" s="171">
        <v>3</v>
      </c>
      <c r="F116" s="202"/>
      <c r="G116" s="172">
        <f>E116*F116</f>
        <v>0</v>
      </c>
      <c r="O116" s="166">
        <v>2</v>
      </c>
      <c r="AA116" s="144">
        <v>1</v>
      </c>
      <c r="AB116" s="144">
        <v>7</v>
      </c>
      <c r="AC116" s="144">
        <v>7</v>
      </c>
      <c r="AZ116" s="144">
        <v>2</v>
      </c>
      <c r="BA116" s="144">
        <f>IF(AZ116=1,G116,0)</f>
        <v>0</v>
      </c>
      <c r="BB116" s="144">
        <f>IF(AZ116=2,G116,0)</f>
        <v>0</v>
      </c>
      <c r="BC116" s="144">
        <f>IF(AZ116=3,G116,0)</f>
        <v>0</v>
      </c>
      <c r="BD116" s="144">
        <f>IF(AZ116=4,G116,0)</f>
        <v>0</v>
      </c>
      <c r="BE116" s="144">
        <f>IF(AZ116=5,G116,0)</f>
        <v>0</v>
      </c>
      <c r="CA116" s="173">
        <v>1</v>
      </c>
      <c r="CB116" s="173">
        <v>7</v>
      </c>
      <c r="CZ116" s="144">
        <v>0</v>
      </c>
    </row>
    <row r="117" spans="1:104" ht="20.399999999999999">
      <c r="A117" s="167">
        <v>49</v>
      </c>
      <c r="B117" s="168" t="s">
        <v>241</v>
      </c>
      <c r="C117" s="169" t="s">
        <v>242</v>
      </c>
      <c r="D117" s="170" t="s">
        <v>107</v>
      </c>
      <c r="E117" s="171">
        <v>6</v>
      </c>
      <c r="F117" s="202"/>
      <c r="G117" s="172">
        <f>E117*F117</f>
        <v>0</v>
      </c>
      <c r="O117" s="166">
        <v>2</v>
      </c>
      <c r="AA117" s="144">
        <v>1</v>
      </c>
      <c r="AB117" s="144">
        <v>7</v>
      </c>
      <c r="AC117" s="144">
        <v>7</v>
      </c>
      <c r="AZ117" s="144">
        <v>2</v>
      </c>
      <c r="BA117" s="144">
        <f>IF(AZ117=1,G117,0)</f>
        <v>0</v>
      </c>
      <c r="BB117" s="144">
        <f>IF(AZ117=2,G117,0)</f>
        <v>0</v>
      </c>
      <c r="BC117" s="144">
        <f>IF(AZ117=3,G117,0)</f>
        <v>0</v>
      </c>
      <c r="BD117" s="144">
        <f>IF(AZ117=4,G117,0)</f>
        <v>0</v>
      </c>
      <c r="BE117" s="144">
        <f>IF(AZ117=5,G117,0)</f>
        <v>0</v>
      </c>
      <c r="CA117" s="173">
        <v>1</v>
      </c>
      <c r="CB117" s="173">
        <v>7</v>
      </c>
      <c r="CZ117" s="144">
        <v>0</v>
      </c>
    </row>
    <row r="118" spans="1:104" ht="20.399999999999999">
      <c r="A118" s="167">
        <v>50</v>
      </c>
      <c r="B118" s="168" t="s">
        <v>243</v>
      </c>
      <c r="C118" s="169" t="s">
        <v>244</v>
      </c>
      <c r="D118" s="170" t="s">
        <v>97</v>
      </c>
      <c r="E118" s="171">
        <v>9</v>
      </c>
      <c r="F118" s="202"/>
      <c r="G118" s="172">
        <f>E118*F118</f>
        <v>0</v>
      </c>
      <c r="O118" s="166">
        <v>2</v>
      </c>
      <c r="AA118" s="144">
        <v>1</v>
      </c>
      <c r="AB118" s="144">
        <v>7</v>
      </c>
      <c r="AC118" s="144">
        <v>7</v>
      </c>
      <c r="AZ118" s="144">
        <v>2</v>
      </c>
      <c r="BA118" s="144">
        <f>IF(AZ118=1,G118,0)</f>
        <v>0</v>
      </c>
      <c r="BB118" s="144">
        <f>IF(AZ118=2,G118,0)</f>
        <v>0</v>
      </c>
      <c r="BC118" s="144">
        <f>IF(AZ118=3,G118,0)</f>
        <v>0</v>
      </c>
      <c r="BD118" s="144">
        <f>IF(AZ118=4,G118,0)</f>
        <v>0</v>
      </c>
      <c r="BE118" s="144">
        <f>IF(AZ118=5,G118,0)</f>
        <v>0</v>
      </c>
      <c r="CA118" s="173">
        <v>1</v>
      </c>
      <c r="CB118" s="173">
        <v>7</v>
      </c>
      <c r="CZ118" s="144">
        <v>4.0000000000000003E-5</v>
      </c>
    </row>
    <row r="119" spans="1:104">
      <c r="A119" s="167">
        <v>51</v>
      </c>
      <c r="B119" s="168" t="s">
        <v>245</v>
      </c>
      <c r="C119" s="169" t="s">
        <v>246</v>
      </c>
      <c r="D119" s="170" t="s">
        <v>107</v>
      </c>
      <c r="E119" s="171">
        <v>8</v>
      </c>
      <c r="F119" s="202"/>
      <c r="G119" s="172">
        <f>E119*F119</f>
        <v>0</v>
      </c>
      <c r="O119" s="166">
        <v>2</v>
      </c>
      <c r="AA119" s="144">
        <v>1</v>
      </c>
      <c r="AB119" s="144">
        <v>7</v>
      </c>
      <c r="AC119" s="144">
        <v>7</v>
      </c>
      <c r="AZ119" s="144">
        <v>2</v>
      </c>
      <c r="BA119" s="144">
        <f>IF(AZ119=1,G119,0)</f>
        <v>0</v>
      </c>
      <c r="BB119" s="144">
        <f>IF(AZ119=2,G119,0)</f>
        <v>0</v>
      </c>
      <c r="BC119" s="144">
        <f>IF(AZ119=3,G119,0)</f>
        <v>0</v>
      </c>
      <c r="BD119" s="144">
        <f>IF(AZ119=4,G119,0)</f>
        <v>0</v>
      </c>
      <c r="BE119" s="144">
        <f>IF(AZ119=5,G119,0)</f>
        <v>0</v>
      </c>
      <c r="CA119" s="173">
        <v>1</v>
      </c>
      <c r="CB119" s="173">
        <v>7</v>
      </c>
      <c r="CZ119" s="144">
        <v>0</v>
      </c>
    </row>
    <row r="120" spans="1:104">
      <c r="A120" s="174"/>
      <c r="B120" s="176"/>
      <c r="C120" s="225" t="s">
        <v>247</v>
      </c>
      <c r="D120" s="226"/>
      <c r="E120" s="177">
        <v>4</v>
      </c>
      <c r="F120" s="178"/>
      <c r="G120" s="179"/>
      <c r="M120" s="175" t="s">
        <v>247</v>
      </c>
      <c r="O120" s="166"/>
    </row>
    <row r="121" spans="1:104">
      <c r="A121" s="174"/>
      <c r="B121" s="176"/>
      <c r="C121" s="225" t="s">
        <v>248</v>
      </c>
      <c r="D121" s="226"/>
      <c r="E121" s="177">
        <v>4</v>
      </c>
      <c r="F121" s="178"/>
      <c r="G121" s="179"/>
      <c r="M121" s="175" t="s">
        <v>248</v>
      </c>
      <c r="O121" s="166"/>
    </row>
    <row r="122" spans="1:104">
      <c r="A122" s="167">
        <v>52</v>
      </c>
      <c r="B122" s="168" t="s">
        <v>249</v>
      </c>
      <c r="C122" s="169" t="s">
        <v>250</v>
      </c>
      <c r="D122" s="170" t="s">
        <v>251</v>
      </c>
      <c r="E122" s="171">
        <v>8</v>
      </c>
      <c r="F122" s="202"/>
      <c r="G122" s="172">
        <f>E122*F122</f>
        <v>0</v>
      </c>
      <c r="O122" s="166">
        <v>2</v>
      </c>
      <c r="AA122" s="144">
        <v>1</v>
      </c>
      <c r="AB122" s="144">
        <v>7</v>
      </c>
      <c r="AC122" s="144">
        <v>7</v>
      </c>
      <c r="AZ122" s="144">
        <v>2</v>
      </c>
      <c r="BA122" s="144">
        <f>IF(AZ122=1,G122,0)</f>
        <v>0</v>
      </c>
      <c r="BB122" s="144">
        <f>IF(AZ122=2,G122,0)</f>
        <v>0</v>
      </c>
      <c r="BC122" s="144">
        <f>IF(AZ122=3,G122,0)</f>
        <v>0</v>
      </c>
      <c r="BD122" s="144">
        <f>IF(AZ122=4,G122,0)</f>
        <v>0</v>
      </c>
      <c r="BE122" s="144">
        <f>IF(AZ122=5,G122,0)</f>
        <v>0</v>
      </c>
      <c r="CA122" s="173">
        <v>1</v>
      </c>
      <c r="CB122" s="173">
        <v>7</v>
      </c>
      <c r="CZ122" s="144">
        <v>1E-3</v>
      </c>
    </row>
    <row r="123" spans="1:104">
      <c r="A123" s="167">
        <v>53</v>
      </c>
      <c r="B123" s="168" t="s">
        <v>252</v>
      </c>
      <c r="C123" s="169" t="s">
        <v>253</v>
      </c>
      <c r="D123" s="170" t="s">
        <v>107</v>
      </c>
      <c r="E123" s="171">
        <v>8</v>
      </c>
      <c r="F123" s="202"/>
      <c r="G123" s="172">
        <f>E123*F123</f>
        <v>0</v>
      </c>
      <c r="O123" s="166">
        <v>2</v>
      </c>
      <c r="AA123" s="144">
        <v>1</v>
      </c>
      <c r="AB123" s="144">
        <v>7</v>
      </c>
      <c r="AC123" s="144">
        <v>7</v>
      </c>
      <c r="AZ123" s="144">
        <v>2</v>
      </c>
      <c r="BA123" s="144">
        <f>IF(AZ123=1,G123,0)</f>
        <v>0</v>
      </c>
      <c r="BB123" s="144">
        <f>IF(AZ123=2,G123,0)</f>
        <v>0</v>
      </c>
      <c r="BC123" s="144">
        <f>IF(AZ123=3,G123,0)</f>
        <v>0</v>
      </c>
      <c r="BD123" s="144">
        <f>IF(AZ123=4,G123,0)</f>
        <v>0</v>
      </c>
      <c r="BE123" s="144">
        <f>IF(AZ123=5,G123,0)</f>
        <v>0</v>
      </c>
      <c r="CA123" s="173">
        <v>1</v>
      </c>
      <c r="CB123" s="173">
        <v>7</v>
      </c>
      <c r="CZ123" s="144">
        <v>6.3000000000000003E-4</v>
      </c>
    </row>
    <row r="124" spans="1:104">
      <c r="A124" s="167">
        <v>54</v>
      </c>
      <c r="B124" s="168" t="s">
        <v>254</v>
      </c>
      <c r="C124" s="169" t="s">
        <v>255</v>
      </c>
      <c r="D124" s="170" t="s">
        <v>97</v>
      </c>
      <c r="E124" s="171">
        <v>9</v>
      </c>
      <c r="F124" s="202"/>
      <c r="G124" s="172">
        <f>E124*F124</f>
        <v>0</v>
      </c>
      <c r="O124" s="166">
        <v>2</v>
      </c>
      <c r="AA124" s="144">
        <v>1</v>
      </c>
      <c r="AB124" s="144">
        <v>7</v>
      </c>
      <c r="AC124" s="144">
        <v>7</v>
      </c>
      <c r="AZ124" s="144">
        <v>2</v>
      </c>
      <c r="BA124" s="144">
        <f>IF(AZ124=1,G124,0)</f>
        <v>0</v>
      </c>
      <c r="BB124" s="144">
        <f>IF(AZ124=2,G124,0)</f>
        <v>0</v>
      </c>
      <c r="BC124" s="144">
        <f>IF(AZ124=3,G124,0)</f>
        <v>0</v>
      </c>
      <c r="BD124" s="144">
        <f>IF(AZ124=4,G124,0)</f>
        <v>0</v>
      </c>
      <c r="BE124" s="144">
        <f>IF(AZ124=5,G124,0)</f>
        <v>0</v>
      </c>
      <c r="CA124" s="173">
        <v>1</v>
      </c>
      <c r="CB124" s="173">
        <v>7</v>
      </c>
      <c r="CZ124" s="144">
        <v>1.0000000000000001E-5</v>
      </c>
    </row>
    <row r="125" spans="1:104">
      <c r="A125" s="167">
        <v>55</v>
      </c>
      <c r="B125" s="168" t="s">
        <v>256</v>
      </c>
      <c r="C125" s="169" t="s">
        <v>257</v>
      </c>
      <c r="D125" s="170" t="s">
        <v>158</v>
      </c>
      <c r="E125" s="171">
        <v>4.8792000000000002E-2</v>
      </c>
      <c r="F125" s="202"/>
      <c r="G125" s="172">
        <f>E125*F125</f>
        <v>0</v>
      </c>
      <c r="O125" s="166">
        <v>2</v>
      </c>
      <c r="AA125" s="144">
        <v>7</v>
      </c>
      <c r="AB125" s="144">
        <v>1001</v>
      </c>
      <c r="AC125" s="144">
        <v>5</v>
      </c>
      <c r="AZ125" s="144">
        <v>2</v>
      </c>
      <c r="BA125" s="144">
        <f>IF(AZ125=1,G125,0)</f>
        <v>0</v>
      </c>
      <c r="BB125" s="144">
        <f>IF(AZ125=2,G125,0)</f>
        <v>0</v>
      </c>
      <c r="BC125" s="144">
        <f>IF(AZ125=3,G125,0)</f>
        <v>0</v>
      </c>
      <c r="BD125" s="144">
        <f>IF(AZ125=4,G125,0)</f>
        <v>0</v>
      </c>
      <c r="BE125" s="144">
        <f>IF(AZ125=5,G125,0)</f>
        <v>0</v>
      </c>
      <c r="CA125" s="173">
        <v>7</v>
      </c>
      <c r="CB125" s="173">
        <v>1001</v>
      </c>
      <c r="CZ125" s="144">
        <v>0</v>
      </c>
    </row>
    <row r="126" spans="1:104">
      <c r="A126" s="180"/>
      <c r="B126" s="181" t="s">
        <v>75</v>
      </c>
      <c r="C126" s="182" t="str">
        <f>CONCATENATE(B107," ",C107)</f>
        <v>722 Vnitřní vodovod</v>
      </c>
      <c r="D126" s="183"/>
      <c r="E126" s="184"/>
      <c r="F126" s="185"/>
      <c r="G126" s="186">
        <f>SUM(G107:G125)</f>
        <v>0</v>
      </c>
      <c r="O126" s="166">
        <v>4</v>
      </c>
      <c r="BA126" s="187">
        <f>SUM(BA107:BA125)</f>
        <v>0</v>
      </c>
      <c r="BB126" s="187">
        <f>SUM(BB107:BB125)</f>
        <v>0</v>
      </c>
      <c r="BC126" s="187">
        <f>SUM(BC107:BC125)</f>
        <v>0</v>
      </c>
      <c r="BD126" s="187">
        <f>SUM(BD107:BD125)</f>
        <v>0</v>
      </c>
      <c r="BE126" s="187">
        <f>SUM(BE107:BE125)</f>
        <v>0</v>
      </c>
    </row>
    <row r="127" spans="1:104">
      <c r="A127" s="159" t="s">
        <v>74</v>
      </c>
      <c r="B127" s="160" t="s">
        <v>258</v>
      </c>
      <c r="C127" s="161" t="s">
        <v>259</v>
      </c>
      <c r="D127" s="162"/>
      <c r="E127" s="163"/>
      <c r="F127" s="163"/>
      <c r="G127" s="164"/>
      <c r="H127" s="165"/>
      <c r="I127" s="165"/>
      <c r="O127" s="166">
        <v>1</v>
      </c>
    </row>
    <row r="128" spans="1:104" ht="20.399999999999999">
      <c r="A128" s="167">
        <v>56</v>
      </c>
      <c r="B128" s="168" t="s">
        <v>260</v>
      </c>
      <c r="C128" s="169" t="s">
        <v>261</v>
      </c>
      <c r="D128" s="170" t="s">
        <v>251</v>
      </c>
      <c r="E128" s="171">
        <v>2</v>
      </c>
      <c r="F128" s="202"/>
      <c r="G128" s="172">
        <f>E128*F128</f>
        <v>0</v>
      </c>
      <c r="O128" s="166">
        <v>2</v>
      </c>
      <c r="AA128" s="144">
        <v>1</v>
      </c>
      <c r="AB128" s="144">
        <v>1</v>
      </c>
      <c r="AC128" s="144">
        <v>1</v>
      </c>
      <c r="AZ128" s="144">
        <v>2</v>
      </c>
      <c r="BA128" s="144">
        <f>IF(AZ128=1,G128,0)</f>
        <v>0</v>
      </c>
      <c r="BB128" s="144">
        <f>IF(AZ128=2,G128,0)</f>
        <v>0</v>
      </c>
      <c r="BC128" s="144">
        <f>IF(AZ128=3,G128,0)</f>
        <v>0</v>
      </c>
      <c r="BD128" s="144">
        <f>IF(AZ128=4,G128,0)</f>
        <v>0</v>
      </c>
      <c r="BE128" s="144">
        <f>IF(AZ128=5,G128,0)</f>
        <v>0</v>
      </c>
      <c r="CA128" s="173">
        <v>1</v>
      </c>
      <c r="CB128" s="173">
        <v>1</v>
      </c>
      <c r="CZ128" s="144">
        <v>1.77E-2</v>
      </c>
    </row>
    <row r="129" spans="1:104">
      <c r="A129" s="174"/>
      <c r="B129" s="176"/>
      <c r="C129" s="225" t="s">
        <v>262</v>
      </c>
      <c r="D129" s="226"/>
      <c r="E129" s="177">
        <v>2</v>
      </c>
      <c r="F129" s="178"/>
      <c r="G129" s="179"/>
      <c r="M129" s="175" t="s">
        <v>262</v>
      </c>
      <c r="O129" s="166"/>
    </row>
    <row r="130" spans="1:104">
      <c r="A130" s="167">
        <v>57</v>
      </c>
      <c r="B130" s="168" t="s">
        <v>263</v>
      </c>
      <c r="C130" s="169" t="s">
        <v>264</v>
      </c>
      <c r="D130" s="170" t="s">
        <v>251</v>
      </c>
      <c r="E130" s="171">
        <v>4</v>
      </c>
      <c r="F130" s="202"/>
      <c r="G130" s="172">
        <f>E130*F130</f>
        <v>0</v>
      </c>
      <c r="O130" s="166">
        <v>2</v>
      </c>
      <c r="AA130" s="144">
        <v>1</v>
      </c>
      <c r="AB130" s="144">
        <v>7</v>
      </c>
      <c r="AC130" s="144">
        <v>7</v>
      </c>
      <c r="AZ130" s="144">
        <v>2</v>
      </c>
      <c r="BA130" s="144">
        <f>IF(AZ130=1,G130,0)</f>
        <v>0</v>
      </c>
      <c r="BB130" s="144">
        <f>IF(AZ130=2,G130,0)</f>
        <v>0</v>
      </c>
      <c r="BC130" s="144">
        <f>IF(AZ130=3,G130,0)</f>
        <v>0</v>
      </c>
      <c r="BD130" s="144">
        <f>IF(AZ130=4,G130,0)</f>
        <v>0</v>
      </c>
      <c r="BE130" s="144">
        <f>IF(AZ130=5,G130,0)</f>
        <v>0</v>
      </c>
      <c r="CA130" s="173">
        <v>1</v>
      </c>
      <c r="CB130" s="173">
        <v>7</v>
      </c>
      <c r="CZ130" s="144">
        <v>0</v>
      </c>
    </row>
    <row r="131" spans="1:104">
      <c r="A131" s="167">
        <v>58</v>
      </c>
      <c r="B131" s="168" t="s">
        <v>265</v>
      </c>
      <c r="C131" s="169" t="s">
        <v>266</v>
      </c>
      <c r="D131" s="170" t="s">
        <v>251</v>
      </c>
      <c r="E131" s="171">
        <v>2</v>
      </c>
      <c r="F131" s="202"/>
      <c r="G131" s="172">
        <f>E131*F131</f>
        <v>0</v>
      </c>
      <c r="O131" s="166">
        <v>2</v>
      </c>
      <c r="AA131" s="144">
        <v>1</v>
      </c>
      <c r="AB131" s="144">
        <v>7</v>
      </c>
      <c r="AC131" s="144">
        <v>7</v>
      </c>
      <c r="AZ131" s="144">
        <v>2</v>
      </c>
      <c r="BA131" s="144">
        <f>IF(AZ131=1,G131,0)</f>
        <v>0</v>
      </c>
      <c r="BB131" s="144">
        <f>IF(AZ131=2,G131,0)</f>
        <v>0</v>
      </c>
      <c r="BC131" s="144">
        <f>IF(AZ131=3,G131,0)</f>
        <v>0</v>
      </c>
      <c r="BD131" s="144">
        <f>IF(AZ131=4,G131,0)</f>
        <v>0</v>
      </c>
      <c r="BE131" s="144">
        <f>IF(AZ131=5,G131,0)</f>
        <v>0</v>
      </c>
      <c r="CA131" s="173">
        <v>1</v>
      </c>
      <c r="CB131" s="173">
        <v>7</v>
      </c>
      <c r="CZ131" s="144">
        <v>8.8999999999999995E-4</v>
      </c>
    </row>
    <row r="132" spans="1:104">
      <c r="A132" s="174"/>
      <c r="B132" s="176"/>
      <c r="C132" s="225" t="s">
        <v>267</v>
      </c>
      <c r="D132" s="226"/>
      <c r="E132" s="177">
        <v>0</v>
      </c>
      <c r="F132" s="178"/>
      <c r="G132" s="179"/>
      <c r="M132" s="175" t="s">
        <v>267</v>
      </c>
      <c r="O132" s="166"/>
    </row>
    <row r="133" spans="1:104">
      <c r="A133" s="174"/>
      <c r="B133" s="176"/>
      <c r="C133" s="225" t="s">
        <v>268</v>
      </c>
      <c r="D133" s="226"/>
      <c r="E133" s="177">
        <v>1</v>
      </c>
      <c r="F133" s="178"/>
      <c r="G133" s="179"/>
      <c r="M133" s="175" t="s">
        <v>268</v>
      </c>
      <c r="O133" s="166"/>
    </row>
    <row r="134" spans="1:104">
      <c r="A134" s="174"/>
      <c r="B134" s="176"/>
      <c r="C134" s="225" t="s">
        <v>269</v>
      </c>
      <c r="D134" s="226"/>
      <c r="E134" s="177">
        <v>1</v>
      </c>
      <c r="F134" s="178"/>
      <c r="G134" s="179"/>
      <c r="M134" s="175" t="s">
        <v>269</v>
      </c>
      <c r="O134" s="166"/>
    </row>
    <row r="135" spans="1:104">
      <c r="A135" s="167">
        <v>59</v>
      </c>
      <c r="B135" s="168" t="s">
        <v>270</v>
      </c>
      <c r="C135" s="169" t="s">
        <v>271</v>
      </c>
      <c r="D135" s="170" t="s">
        <v>251</v>
      </c>
      <c r="E135" s="171">
        <v>1</v>
      </c>
      <c r="F135" s="202"/>
      <c r="G135" s="172">
        <f>E135*F135</f>
        <v>0</v>
      </c>
      <c r="O135" s="166">
        <v>2</v>
      </c>
      <c r="AA135" s="144">
        <v>1</v>
      </c>
      <c r="AB135" s="144">
        <v>7</v>
      </c>
      <c r="AC135" s="144">
        <v>7</v>
      </c>
      <c r="AZ135" s="144">
        <v>2</v>
      </c>
      <c r="BA135" s="144">
        <f>IF(AZ135=1,G135,0)</f>
        <v>0</v>
      </c>
      <c r="BB135" s="144">
        <f>IF(AZ135=2,G135,0)</f>
        <v>0</v>
      </c>
      <c r="BC135" s="144">
        <f>IF(AZ135=3,G135,0)</f>
        <v>0</v>
      </c>
      <c r="BD135" s="144">
        <f>IF(AZ135=4,G135,0)</f>
        <v>0</v>
      </c>
      <c r="BE135" s="144">
        <f>IF(AZ135=5,G135,0)</f>
        <v>0</v>
      </c>
      <c r="CA135" s="173">
        <v>1</v>
      </c>
      <c r="CB135" s="173">
        <v>7</v>
      </c>
      <c r="CZ135" s="144">
        <v>0</v>
      </c>
    </row>
    <row r="136" spans="1:104">
      <c r="A136" s="167">
        <v>60</v>
      </c>
      <c r="B136" s="168" t="s">
        <v>272</v>
      </c>
      <c r="C136" s="169" t="s">
        <v>273</v>
      </c>
      <c r="D136" s="170" t="s">
        <v>251</v>
      </c>
      <c r="E136" s="171">
        <v>2</v>
      </c>
      <c r="F136" s="202"/>
      <c r="G136" s="172">
        <f>E136*F136</f>
        <v>0</v>
      </c>
      <c r="O136" s="166">
        <v>2</v>
      </c>
      <c r="AA136" s="144">
        <v>1</v>
      </c>
      <c r="AB136" s="144">
        <v>7</v>
      </c>
      <c r="AC136" s="144">
        <v>7</v>
      </c>
      <c r="AZ136" s="144">
        <v>2</v>
      </c>
      <c r="BA136" s="144">
        <f>IF(AZ136=1,G136,0)</f>
        <v>0</v>
      </c>
      <c r="BB136" s="144">
        <f>IF(AZ136=2,G136,0)</f>
        <v>0</v>
      </c>
      <c r="BC136" s="144">
        <f>IF(AZ136=3,G136,0)</f>
        <v>0</v>
      </c>
      <c r="BD136" s="144">
        <f>IF(AZ136=4,G136,0)</f>
        <v>0</v>
      </c>
      <c r="BE136" s="144">
        <f>IF(AZ136=5,G136,0)</f>
        <v>0</v>
      </c>
      <c r="CA136" s="173">
        <v>1</v>
      </c>
      <c r="CB136" s="173">
        <v>7</v>
      </c>
      <c r="CZ136" s="144">
        <v>8.4000000000000003E-4</v>
      </c>
    </row>
    <row r="137" spans="1:104">
      <c r="A137" s="167">
        <v>61</v>
      </c>
      <c r="B137" s="168" t="s">
        <v>274</v>
      </c>
      <c r="C137" s="169" t="s">
        <v>275</v>
      </c>
      <c r="D137" s="170" t="s">
        <v>251</v>
      </c>
      <c r="E137" s="171">
        <v>1</v>
      </c>
      <c r="F137" s="202"/>
      <c r="G137" s="172">
        <f>E137*F137</f>
        <v>0</v>
      </c>
      <c r="O137" s="166">
        <v>2</v>
      </c>
      <c r="AA137" s="144">
        <v>1</v>
      </c>
      <c r="AB137" s="144">
        <v>7</v>
      </c>
      <c r="AC137" s="144">
        <v>7</v>
      </c>
      <c r="AZ137" s="144">
        <v>2</v>
      </c>
      <c r="BA137" s="144">
        <f>IF(AZ137=1,G137,0)</f>
        <v>0</v>
      </c>
      <c r="BB137" s="144">
        <f>IF(AZ137=2,G137,0)</f>
        <v>0</v>
      </c>
      <c r="BC137" s="144">
        <f>IF(AZ137=3,G137,0)</f>
        <v>0</v>
      </c>
      <c r="BD137" s="144">
        <f>IF(AZ137=4,G137,0)</f>
        <v>0</v>
      </c>
      <c r="BE137" s="144">
        <f>IF(AZ137=5,G137,0)</f>
        <v>0</v>
      </c>
      <c r="CA137" s="173">
        <v>1</v>
      </c>
      <c r="CB137" s="173">
        <v>7</v>
      </c>
      <c r="CZ137" s="144">
        <v>0</v>
      </c>
    </row>
    <row r="138" spans="1:104">
      <c r="A138" s="174"/>
      <c r="B138" s="176"/>
      <c r="C138" s="225" t="s">
        <v>276</v>
      </c>
      <c r="D138" s="226"/>
      <c r="E138" s="177">
        <v>1</v>
      </c>
      <c r="F138" s="178"/>
      <c r="G138" s="179"/>
      <c r="M138" s="175" t="s">
        <v>276</v>
      </c>
      <c r="O138" s="166"/>
    </row>
    <row r="139" spans="1:104">
      <c r="A139" s="167">
        <v>62</v>
      </c>
      <c r="B139" s="168" t="s">
        <v>277</v>
      </c>
      <c r="C139" s="169" t="s">
        <v>278</v>
      </c>
      <c r="D139" s="170" t="s">
        <v>251</v>
      </c>
      <c r="E139" s="171">
        <v>8</v>
      </c>
      <c r="F139" s="202"/>
      <c r="G139" s="172">
        <f>E139*F139</f>
        <v>0</v>
      </c>
      <c r="O139" s="166">
        <v>2</v>
      </c>
      <c r="AA139" s="144">
        <v>1</v>
      </c>
      <c r="AB139" s="144">
        <v>1</v>
      </c>
      <c r="AC139" s="144">
        <v>1</v>
      </c>
      <c r="AZ139" s="144">
        <v>2</v>
      </c>
      <c r="BA139" s="144">
        <f>IF(AZ139=1,G139,0)</f>
        <v>0</v>
      </c>
      <c r="BB139" s="144">
        <f>IF(AZ139=2,G139,0)</f>
        <v>0</v>
      </c>
      <c r="BC139" s="144">
        <f>IF(AZ139=3,G139,0)</f>
        <v>0</v>
      </c>
      <c r="BD139" s="144">
        <f>IF(AZ139=4,G139,0)</f>
        <v>0</v>
      </c>
      <c r="BE139" s="144">
        <f>IF(AZ139=5,G139,0)</f>
        <v>0</v>
      </c>
      <c r="CA139" s="173">
        <v>1</v>
      </c>
      <c r="CB139" s="173">
        <v>1</v>
      </c>
      <c r="CZ139" s="144">
        <v>2.4000000000000001E-4</v>
      </c>
    </row>
    <row r="140" spans="1:104">
      <c r="A140" s="174"/>
      <c r="B140" s="176"/>
      <c r="C140" s="225" t="s">
        <v>279</v>
      </c>
      <c r="D140" s="226"/>
      <c r="E140" s="177">
        <v>4</v>
      </c>
      <c r="F140" s="178"/>
      <c r="G140" s="179"/>
      <c r="M140" s="175" t="s">
        <v>279</v>
      </c>
      <c r="O140" s="166"/>
    </row>
    <row r="141" spans="1:104">
      <c r="A141" s="174"/>
      <c r="B141" s="176"/>
      <c r="C141" s="225" t="s">
        <v>280</v>
      </c>
      <c r="D141" s="226"/>
      <c r="E141" s="177">
        <v>4</v>
      </c>
      <c r="F141" s="178"/>
      <c r="G141" s="179"/>
      <c r="M141" s="175" t="s">
        <v>280</v>
      </c>
      <c r="O141" s="166"/>
    </row>
    <row r="142" spans="1:104">
      <c r="A142" s="167">
        <v>63</v>
      </c>
      <c r="B142" s="168" t="s">
        <v>281</v>
      </c>
      <c r="C142" s="169" t="s">
        <v>282</v>
      </c>
      <c r="D142" s="170" t="s">
        <v>107</v>
      </c>
      <c r="E142" s="171">
        <v>2</v>
      </c>
      <c r="F142" s="202"/>
      <c r="G142" s="172">
        <f t="shared" ref="G142:G147" si="12">E142*F142</f>
        <v>0</v>
      </c>
      <c r="O142" s="166">
        <v>2</v>
      </c>
      <c r="AA142" s="144">
        <v>1</v>
      </c>
      <c r="AB142" s="144">
        <v>7</v>
      </c>
      <c r="AC142" s="144">
        <v>7</v>
      </c>
      <c r="AZ142" s="144">
        <v>2</v>
      </c>
      <c r="BA142" s="144">
        <f t="shared" ref="BA142:BA147" si="13">IF(AZ142=1,G142,0)</f>
        <v>0</v>
      </c>
      <c r="BB142" s="144">
        <f t="shared" ref="BB142:BB147" si="14">IF(AZ142=2,G142,0)</f>
        <v>0</v>
      </c>
      <c r="BC142" s="144">
        <f t="shared" ref="BC142:BC147" si="15">IF(AZ142=3,G142,0)</f>
        <v>0</v>
      </c>
      <c r="BD142" s="144">
        <f t="shared" ref="BD142:BD147" si="16">IF(AZ142=4,G142,0)</f>
        <v>0</v>
      </c>
      <c r="BE142" s="144">
        <f t="shared" ref="BE142:BE147" si="17">IF(AZ142=5,G142,0)</f>
        <v>0</v>
      </c>
      <c r="CA142" s="173">
        <v>1</v>
      </c>
      <c r="CB142" s="173">
        <v>7</v>
      </c>
      <c r="CZ142" s="144">
        <v>1.8000000000000001E-4</v>
      </c>
    </row>
    <row r="143" spans="1:104">
      <c r="A143" s="167">
        <v>64</v>
      </c>
      <c r="B143" s="168" t="s">
        <v>283</v>
      </c>
      <c r="C143" s="169" t="s">
        <v>284</v>
      </c>
      <c r="D143" s="170" t="s">
        <v>107</v>
      </c>
      <c r="E143" s="171">
        <v>2</v>
      </c>
      <c r="F143" s="202"/>
      <c r="G143" s="172">
        <f t="shared" si="12"/>
        <v>0</v>
      </c>
      <c r="O143" s="166">
        <v>2</v>
      </c>
      <c r="AA143" s="144">
        <v>1</v>
      </c>
      <c r="AB143" s="144">
        <v>7</v>
      </c>
      <c r="AC143" s="144">
        <v>7</v>
      </c>
      <c r="AZ143" s="144">
        <v>2</v>
      </c>
      <c r="BA143" s="144">
        <f t="shared" si="13"/>
        <v>0</v>
      </c>
      <c r="BB143" s="144">
        <f t="shared" si="14"/>
        <v>0</v>
      </c>
      <c r="BC143" s="144">
        <f t="shared" si="15"/>
        <v>0</v>
      </c>
      <c r="BD143" s="144">
        <f t="shared" si="16"/>
        <v>0</v>
      </c>
      <c r="BE143" s="144">
        <f t="shared" si="17"/>
        <v>0</v>
      </c>
      <c r="CA143" s="173">
        <v>1</v>
      </c>
      <c r="CB143" s="173">
        <v>7</v>
      </c>
      <c r="CZ143" s="144">
        <v>1.2E-4</v>
      </c>
    </row>
    <row r="144" spans="1:104">
      <c r="A144" s="167">
        <v>65</v>
      </c>
      <c r="B144" s="168" t="s">
        <v>285</v>
      </c>
      <c r="C144" s="169" t="s">
        <v>286</v>
      </c>
      <c r="D144" s="170" t="s">
        <v>107</v>
      </c>
      <c r="E144" s="171">
        <v>2</v>
      </c>
      <c r="F144" s="202"/>
      <c r="G144" s="172">
        <f t="shared" si="12"/>
        <v>0</v>
      </c>
      <c r="O144" s="166">
        <v>2</v>
      </c>
      <c r="AA144" s="144">
        <v>1</v>
      </c>
      <c r="AB144" s="144">
        <v>7</v>
      </c>
      <c r="AC144" s="144">
        <v>7</v>
      </c>
      <c r="AZ144" s="144">
        <v>2</v>
      </c>
      <c r="BA144" s="144">
        <f t="shared" si="13"/>
        <v>0</v>
      </c>
      <c r="BB144" s="144">
        <f t="shared" si="14"/>
        <v>0</v>
      </c>
      <c r="BC144" s="144">
        <f t="shared" si="15"/>
        <v>0</v>
      </c>
      <c r="BD144" s="144">
        <f t="shared" si="16"/>
        <v>0</v>
      </c>
      <c r="BE144" s="144">
        <f t="shared" si="17"/>
        <v>0</v>
      </c>
      <c r="CA144" s="173">
        <v>1</v>
      </c>
      <c r="CB144" s="173">
        <v>7</v>
      </c>
      <c r="CZ144" s="144">
        <v>1E-4</v>
      </c>
    </row>
    <row r="145" spans="1:104">
      <c r="A145" s="167">
        <v>66</v>
      </c>
      <c r="B145" s="168" t="s">
        <v>287</v>
      </c>
      <c r="C145" s="169" t="s">
        <v>288</v>
      </c>
      <c r="D145" s="170" t="s">
        <v>289</v>
      </c>
      <c r="E145" s="171">
        <v>40</v>
      </c>
      <c r="F145" s="202"/>
      <c r="G145" s="172">
        <f t="shared" si="12"/>
        <v>0</v>
      </c>
      <c r="O145" s="166">
        <v>2</v>
      </c>
      <c r="AA145" s="144">
        <v>1</v>
      </c>
      <c r="AB145" s="144">
        <v>8</v>
      </c>
      <c r="AC145" s="144">
        <v>8</v>
      </c>
      <c r="AZ145" s="144">
        <v>2</v>
      </c>
      <c r="BA145" s="144">
        <f t="shared" si="13"/>
        <v>0</v>
      </c>
      <c r="BB145" s="144">
        <f t="shared" si="14"/>
        <v>0</v>
      </c>
      <c r="BC145" s="144">
        <f t="shared" si="15"/>
        <v>0</v>
      </c>
      <c r="BD145" s="144">
        <f t="shared" si="16"/>
        <v>0</v>
      </c>
      <c r="BE145" s="144">
        <f t="shared" si="17"/>
        <v>0</v>
      </c>
      <c r="CA145" s="173">
        <v>1</v>
      </c>
      <c r="CB145" s="173">
        <v>8</v>
      </c>
      <c r="CZ145" s="144">
        <v>0</v>
      </c>
    </row>
    <row r="146" spans="1:104">
      <c r="A146" s="167">
        <v>67</v>
      </c>
      <c r="B146" s="168" t="s">
        <v>290</v>
      </c>
      <c r="C146" s="169" t="s">
        <v>291</v>
      </c>
      <c r="D146" s="170" t="s">
        <v>107</v>
      </c>
      <c r="E146" s="171">
        <v>2</v>
      </c>
      <c r="F146" s="202"/>
      <c r="G146" s="172">
        <f t="shared" si="12"/>
        <v>0</v>
      </c>
      <c r="O146" s="166">
        <v>2</v>
      </c>
      <c r="AA146" s="144">
        <v>12</v>
      </c>
      <c r="AB146" s="144">
        <v>0</v>
      </c>
      <c r="AC146" s="144">
        <v>40</v>
      </c>
      <c r="AZ146" s="144">
        <v>2</v>
      </c>
      <c r="BA146" s="144">
        <f t="shared" si="13"/>
        <v>0</v>
      </c>
      <c r="BB146" s="144">
        <f t="shared" si="14"/>
        <v>0</v>
      </c>
      <c r="BC146" s="144">
        <f t="shared" si="15"/>
        <v>0</v>
      </c>
      <c r="BD146" s="144">
        <f t="shared" si="16"/>
        <v>0</v>
      </c>
      <c r="BE146" s="144">
        <f t="shared" si="17"/>
        <v>0</v>
      </c>
      <c r="CA146" s="173">
        <v>12</v>
      </c>
      <c r="CB146" s="173">
        <v>0</v>
      </c>
      <c r="CZ146" s="144">
        <v>0</v>
      </c>
    </row>
    <row r="147" spans="1:104">
      <c r="A147" s="167">
        <v>68</v>
      </c>
      <c r="B147" s="168" t="s">
        <v>292</v>
      </c>
      <c r="C147" s="169" t="s">
        <v>293</v>
      </c>
      <c r="D147" s="170" t="s">
        <v>107</v>
      </c>
      <c r="E147" s="171">
        <v>2</v>
      </c>
      <c r="F147" s="202"/>
      <c r="G147" s="172">
        <f t="shared" si="12"/>
        <v>0</v>
      </c>
      <c r="O147" s="166">
        <v>2</v>
      </c>
      <c r="AA147" s="144">
        <v>12</v>
      </c>
      <c r="AB147" s="144">
        <v>0</v>
      </c>
      <c r="AC147" s="144">
        <v>41</v>
      </c>
      <c r="AZ147" s="144">
        <v>2</v>
      </c>
      <c r="BA147" s="144">
        <f t="shared" si="13"/>
        <v>0</v>
      </c>
      <c r="BB147" s="144">
        <f t="shared" si="14"/>
        <v>0</v>
      </c>
      <c r="BC147" s="144">
        <f t="shared" si="15"/>
        <v>0</v>
      </c>
      <c r="BD147" s="144">
        <f t="shared" si="16"/>
        <v>0</v>
      </c>
      <c r="BE147" s="144">
        <f t="shared" si="17"/>
        <v>0</v>
      </c>
      <c r="CA147" s="173">
        <v>12</v>
      </c>
      <c r="CB147" s="173">
        <v>0</v>
      </c>
      <c r="CZ147" s="144">
        <v>0</v>
      </c>
    </row>
    <row r="148" spans="1:104">
      <c r="A148" s="174"/>
      <c r="B148" s="176"/>
      <c r="C148" s="225" t="s">
        <v>294</v>
      </c>
      <c r="D148" s="226"/>
      <c r="E148" s="177">
        <v>1</v>
      </c>
      <c r="F148" s="178"/>
      <c r="G148" s="179"/>
      <c r="M148" s="175" t="s">
        <v>294</v>
      </c>
      <c r="O148" s="166"/>
    </row>
    <row r="149" spans="1:104">
      <c r="A149" s="174"/>
      <c r="B149" s="176"/>
      <c r="C149" s="225" t="s">
        <v>295</v>
      </c>
      <c r="D149" s="226"/>
      <c r="E149" s="177">
        <v>1</v>
      </c>
      <c r="F149" s="178"/>
      <c r="G149" s="179"/>
      <c r="M149" s="175" t="s">
        <v>295</v>
      </c>
      <c r="O149" s="166"/>
    </row>
    <row r="150" spans="1:104">
      <c r="A150" s="167">
        <v>69</v>
      </c>
      <c r="B150" s="168" t="s">
        <v>296</v>
      </c>
      <c r="C150" s="169" t="s">
        <v>297</v>
      </c>
      <c r="D150" s="170" t="s">
        <v>107</v>
      </c>
      <c r="E150" s="171">
        <v>2</v>
      </c>
      <c r="F150" s="202"/>
      <c r="G150" s="172">
        <f>E150*F150</f>
        <v>0</v>
      </c>
      <c r="O150" s="166">
        <v>2</v>
      </c>
      <c r="AA150" s="144">
        <v>12</v>
      </c>
      <c r="AB150" s="144">
        <v>0</v>
      </c>
      <c r="AC150" s="144">
        <v>42</v>
      </c>
      <c r="AZ150" s="144">
        <v>2</v>
      </c>
      <c r="BA150" s="144">
        <f>IF(AZ150=1,G150,0)</f>
        <v>0</v>
      </c>
      <c r="BB150" s="144">
        <f>IF(AZ150=2,G150,0)</f>
        <v>0</v>
      </c>
      <c r="BC150" s="144">
        <f>IF(AZ150=3,G150,0)</f>
        <v>0</v>
      </c>
      <c r="BD150" s="144">
        <f>IF(AZ150=4,G150,0)</f>
        <v>0</v>
      </c>
      <c r="BE150" s="144">
        <f>IF(AZ150=5,G150,0)</f>
        <v>0</v>
      </c>
      <c r="CA150" s="173">
        <v>12</v>
      </c>
      <c r="CB150" s="173">
        <v>0</v>
      </c>
      <c r="CZ150" s="144">
        <v>0</v>
      </c>
    </row>
    <row r="151" spans="1:104">
      <c r="A151" s="174"/>
      <c r="B151" s="176"/>
      <c r="C151" s="225" t="s">
        <v>298</v>
      </c>
      <c r="D151" s="226"/>
      <c r="E151" s="177">
        <v>1</v>
      </c>
      <c r="F151" s="178"/>
      <c r="G151" s="179"/>
      <c r="M151" s="175" t="s">
        <v>298</v>
      </c>
      <c r="O151" s="166"/>
    </row>
    <row r="152" spans="1:104">
      <c r="A152" s="174"/>
      <c r="B152" s="176"/>
      <c r="C152" s="225" t="s">
        <v>295</v>
      </c>
      <c r="D152" s="226"/>
      <c r="E152" s="177">
        <v>1</v>
      </c>
      <c r="F152" s="178"/>
      <c r="G152" s="179"/>
      <c r="M152" s="175" t="s">
        <v>295</v>
      </c>
      <c r="O152" s="166"/>
    </row>
    <row r="153" spans="1:104">
      <c r="A153" s="167">
        <v>70</v>
      </c>
      <c r="B153" s="168" t="s">
        <v>299</v>
      </c>
      <c r="C153" s="169" t="s">
        <v>300</v>
      </c>
      <c r="D153" s="170" t="s">
        <v>107</v>
      </c>
      <c r="E153" s="171">
        <v>2</v>
      </c>
      <c r="F153" s="202"/>
      <c r="G153" s="172">
        <f>E153*F153</f>
        <v>0</v>
      </c>
      <c r="O153" s="166">
        <v>2</v>
      </c>
      <c r="AA153" s="144">
        <v>12</v>
      </c>
      <c r="AB153" s="144">
        <v>0</v>
      </c>
      <c r="AC153" s="144">
        <v>43</v>
      </c>
      <c r="AZ153" s="144">
        <v>2</v>
      </c>
      <c r="BA153" s="144">
        <f>IF(AZ153=1,G153,0)</f>
        <v>0</v>
      </c>
      <c r="BB153" s="144">
        <f>IF(AZ153=2,G153,0)</f>
        <v>0</v>
      </c>
      <c r="BC153" s="144">
        <f>IF(AZ153=3,G153,0)</f>
        <v>0</v>
      </c>
      <c r="BD153" s="144">
        <f>IF(AZ153=4,G153,0)</f>
        <v>0</v>
      </c>
      <c r="BE153" s="144">
        <f>IF(AZ153=5,G153,0)</f>
        <v>0</v>
      </c>
      <c r="CA153" s="173">
        <v>12</v>
      </c>
      <c r="CB153" s="173">
        <v>0</v>
      </c>
      <c r="CZ153" s="144">
        <v>0</v>
      </c>
    </row>
    <row r="154" spans="1:104">
      <c r="A154" s="174"/>
      <c r="B154" s="176"/>
      <c r="C154" s="225" t="s">
        <v>301</v>
      </c>
      <c r="D154" s="226"/>
      <c r="E154" s="177">
        <v>1</v>
      </c>
      <c r="F154" s="178"/>
      <c r="G154" s="179"/>
      <c r="M154" s="175" t="s">
        <v>301</v>
      </c>
      <c r="O154" s="166"/>
    </row>
    <row r="155" spans="1:104">
      <c r="A155" s="174"/>
      <c r="B155" s="176"/>
      <c r="C155" s="225" t="s">
        <v>295</v>
      </c>
      <c r="D155" s="226"/>
      <c r="E155" s="177">
        <v>1</v>
      </c>
      <c r="F155" s="178"/>
      <c r="G155" s="179"/>
      <c r="M155" s="175" t="s">
        <v>295</v>
      </c>
      <c r="O155" s="166"/>
    </row>
    <row r="156" spans="1:104">
      <c r="A156" s="167">
        <v>71</v>
      </c>
      <c r="B156" s="168" t="s">
        <v>302</v>
      </c>
      <c r="C156" s="169" t="s">
        <v>303</v>
      </c>
      <c r="D156" s="170" t="s">
        <v>107</v>
      </c>
      <c r="E156" s="171">
        <v>2</v>
      </c>
      <c r="F156" s="202"/>
      <c r="G156" s="172">
        <f>E156*F156</f>
        <v>0</v>
      </c>
      <c r="O156" s="166">
        <v>2</v>
      </c>
      <c r="AA156" s="144">
        <v>12</v>
      </c>
      <c r="AB156" s="144">
        <v>0</v>
      </c>
      <c r="AC156" s="144">
        <v>134</v>
      </c>
      <c r="AZ156" s="144">
        <v>2</v>
      </c>
      <c r="BA156" s="144">
        <f>IF(AZ156=1,G156,0)</f>
        <v>0</v>
      </c>
      <c r="BB156" s="144">
        <f>IF(AZ156=2,G156,0)</f>
        <v>0</v>
      </c>
      <c r="BC156" s="144">
        <f>IF(AZ156=3,G156,0)</f>
        <v>0</v>
      </c>
      <c r="BD156" s="144">
        <f>IF(AZ156=4,G156,0)</f>
        <v>0</v>
      </c>
      <c r="BE156" s="144">
        <f>IF(AZ156=5,G156,0)</f>
        <v>0</v>
      </c>
      <c r="CA156" s="173">
        <v>12</v>
      </c>
      <c r="CB156" s="173">
        <v>0</v>
      </c>
      <c r="CZ156" s="144">
        <v>0</v>
      </c>
    </row>
    <row r="157" spans="1:104">
      <c r="A157" s="174"/>
      <c r="B157" s="176"/>
      <c r="C157" s="225" t="s">
        <v>304</v>
      </c>
      <c r="D157" s="226"/>
      <c r="E157" s="177">
        <v>2</v>
      </c>
      <c r="F157" s="178"/>
      <c r="G157" s="179"/>
      <c r="M157" s="175" t="s">
        <v>304</v>
      </c>
      <c r="O157" s="166"/>
    </row>
    <row r="158" spans="1:104">
      <c r="A158" s="167">
        <v>72</v>
      </c>
      <c r="B158" s="168" t="s">
        <v>305</v>
      </c>
      <c r="C158" s="169" t="s">
        <v>306</v>
      </c>
      <c r="D158" s="170" t="s">
        <v>107</v>
      </c>
      <c r="E158" s="171">
        <v>4</v>
      </c>
      <c r="F158" s="202"/>
      <c r="G158" s="172">
        <f>E158*F158</f>
        <v>0</v>
      </c>
      <c r="O158" s="166">
        <v>2</v>
      </c>
      <c r="AA158" s="144">
        <v>12</v>
      </c>
      <c r="AB158" s="144">
        <v>0</v>
      </c>
      <c r="AC158" s="144">
        <v>135</v>
      </c>
      <c r="AZ158" s="144">
        <v>2</v>
      </c>
      <c r="BA158" s="144">
        <f>IF(AZ158=1,G158,0)</f>
        <v>0</v>
      </c>
      <c r="BB158" s="144">
        <f>IF(AZ158=2,G158,0)</f>
        <v>0</v>
      </c>
      <c r="BC158" s="144">
        <f>IF(AZ158=3,G158,0)</f>
        <v>0</v>
      </c>
      <c r="BD158" s="144">
        <f>IF(AZ158=4,G158,0)</f>
        <v>0</v>
      </c>
      <c r="BE158" s="144">
        <f>IF(AZ158=5,G158,0)</f>
        <v>0</v>
      </c>
      <c r="CA158" s="173">
        <v>12</v>
      </c>
      <c r="CB158" s="173">
        <v>0</v>
      </c>
      <c r="CZ158" s="144">
        <v>0</v>
      </c>
    </row>
    <row r="159" spans="1:104">
      <c r="A159" s="167">
        <v>73</v>
      </c>
      <c r="B159" s="168" t="s">
        <v>307</v>
      </c>
      <c r="C159" s="169" t="s">
        <v>308</v>
      </c>
      <c r="D159" s="170" t="s">
        <v>107</v>
      </c>
      <c r="E159" s="171">
        <v>2</v>
      </c>
      <c r="F159" s="202"/>
      <c r="G159" s="172">
        <f>E159*F159</f>
        <v>0</v>
      </c>
      <c r="O159" s="166">
        <v>2</v>
      </c>
      <c r="AA159" s="144">
        <v>12</v>
      </c>
      <c r="AB159" s="144">
        <v>0</v>
      </c>
      <c r="AC159" s="144">
        <v>133</v>
      </c>
      <c r="AZ159" s="144">
        <v>2</v>
      </c>
      <c r="BA159" s="144">
        <f>IF(AZ159=1,G159,0)</f>
        <v>0</v>
      </c>
      <c r="BB159" s="144">
        <f>IF(AZ159=2,G159,0)</f>
        <v>0</v>
      </c>
      <c r="BC159" s="144">
        <f>IF(AZ159=3,G159,0)</f>
        <v>0</v>
      </c>
      <c r="BD159" s="144">
        <f>IF(AZ159=4,G159,0)</f>
        <v>0</v>
      </c>
      <c r="BE159" s="144">
        <f>IF(AZ159=5,G159,0)</f>
        <v>0</v>
      </c>
      <c r="CA159" s="173">
        <v>12</v>
      </c>
      <c r="CB159" s="173">
        <v>0</v>
      </c>
      <c r="CZ159" s="144">
        <v>0</v>
      </c>
    </row>
    <row r="160" spans="1:104">
      <c r="A160" s="174"/>
      <c r="B160" s="176"/>
      <c r="C160" s="225" t="s">
        <v>309</v>
      </c>
      <c r="D160" s="226"/>
      <c r="E160" s="177">
        <v>2</v>
      </c>
      <c r="F160" s="178"/>
      <c r="G160" s="179"/>
      <c r="M160" s="175" t="s">
        <v>309</v>
      </c>
      <c r="O160" s="166"/>
    </row>
    <row r="161" spans="1:104">
      <c r="A161" s="167">
        <v>74</v>
      </c>
      <c r="B161" s="168" t="s">
        <v>310</v>
      </c>
      <c r="C161" s="169" t="s">
        <v>311</v>
      </c>
      <c r="D161" s="170" t="s">
        <v>107</v>
      </c>
      <c r="E161" s="171">
        <v>2</v>
      </c>
      <c r="F161" s="202"/>
      <c r="G161" s="172">
        <f>E161*F161</f>
        <v>0</v>
      </c>
      <c r="O161" s="166">
        <v>2</v>
      </c>
      <c r="AA161" s="144">
        <v>3</v>
      </c>
      <c r="AB161" s="144">
        <v>1</v>
      </c>
      <c r="AC161" s="144" t="s">
        <v>310</v>
      </c>
      <c r="AZ161" s="144">
        <v>2</v>
      </c>
      <c r="BA161" s="144">
        <f>IF(AZ161=1,G161,0)</f>
        <v>0</v>
      </c>
      <c r="BB161" s="144">
        <f>IF(AZ161=2,G161,0)</f>
        <v>0</v>
      </c>
      <c r="BC161" s="144">
        <f>IF(AZ161=3,G161,0)</f>
        <v>0</v>
      </c>
      <c r="BD161" s="144">
        <f>IF(AZ161=4,G161,0)</f>
        <v>0</v>
      </c>
      <c r="BE161" s="144">
        <f>IF(AZ161=5,G161,0)</f>
        <v>0</v>
      </c>
      <c r="CA161" s="173">
        <v>3</v>
      </c>
      <c r="CB161" s="173">
        <v>1</v>
      </c>
      <c r="CZ161" s="144">
        <v>2.3E-3</v>
      </c>
    </row>
    <row r="162" spans="1:104">
      <c r="A162" s="167">
        <v>75</v>
      </c>
      <c r="B162" s="168" t="s">
        <v>312</v>
      </c>
      <c r="C162" s="169" t="s">
        <v>313</v>
      </c>
      <c r="D162" s="170" t="s">
        <v>107</v>
      </c>
      <c r="E162" s="171">
        <v>2</v>
      </c>
      <c r="F162" s="202"/>
      <c r="G162" s="172">
        <f>E162*F162</f>
        <v>0</v>
      </c>
      <c r="O162" s="166">
        <v>2</v>
      </c>
      <c r="AA162" s="144">
        <v>3</v>
      </c>
      <c r="AB162" s="144">
        <v>1</v>
      </c>
      <c r="AC162" s="144" t="s">
        <v>312</v>
      </c>
      <c r="AZ162" s="144">
        <v>2</v>
      </c>
      <c r="BA162" s="144">
        <f>IF(AZ162=1,G162,0)</f>
        <v>0</v>
      </c>
      <c r="BB162" s="144">
        <f>IF(AZ162=2,G162,0)</f>
        <v>0</v>
      </c>
      <c r="BC162" s="144">
        <f>IF(AZ162=3,G162,0)</f>
        <v>0</v>
      </c>
      <c r="BD162" s="144">
        <f>IF(AZ162=4,G162,0)</f>
        <v>0</v>
      </c>
      <c r="BE162" s="144">
        <f>IF(AZ162=5,G162,0)</f>
        <v>0</v>
      </c>
      <c r="CA162" s="173">
        <v>3</v>
      </c>
      <c r="CB162" s="173">
        <v>1</v>
      </c>
      <c r="CZ162" s="144">
        <v>3.5E-4</v>
      </c>
    </row>
    <row r="163" spans="1:104">
      <c r="A163" s="167">
        <v>76</v>
      </c>
      <c r="B163" s="168" t="s">
        <v>314</v>
      </c>
      <c r="C163" s="169" t="s">
        <v>315</v>
      </c>
      <c r="D163" s="170" t="s">
        <v>107</v>
      </c>
      <c r="E163" s="171">
        <v>2</v>
      </c>
      <c r="F163" s="202"/>
      <c r="G163" s="172">
        <f>E163*F163</f>
        <v>0</v>
      </c>
      <c r="O163" s="166">
        <v>2</v>
      </c>
      <c r="AA163" s="144">
        <v>3</v>
      </c>
      <c r="AB163" s="144">
        <v>1</v>
      </c>
      <c r="AC163" s="144" t="s">
        <v>314</v>
      </c>
      <c r="AZ163" s="144">
        <v>2</v>
      </c>
      <c r="BA163" s="144">
        <f>IF(AZ163=1,G163,0)</f>
        <v>0</v>
      </c>
      <c r="BB163" s="144">
        <f>IF(AZ163=2,G163,0)</f>
        <v>0</v>
      </c>
      <c r="BC163" s="144">
        <f>IF(AZ163=3,G163,0)</f>
        <v>0</v>
      </c>
      <c r="BD163" s="144">
        <f>IF(AZ163=4,G163,0)</f>
        <v>0</v>
      </c>
      <c r="BE163" s="144">
        <f>IF(AZ163=5,G163,0)</f>
        <v>0</v>
      </c>
      <c r="CA163" s="173">
        <v>3</v>
      </c>
      <c r="CB163" s="173">
        <v>1</v>
      </c>
      <c r="CZ163" s="144">
        <v>3.1E-4</v>
      </c>
    </row>
    <row r="164" spans="1:104">
      <c r="A164" s="167">
        <v>77</v>
      </c>
      <c r="B164" s="168" t="s">
        <v>316</v>
      </c>
      <c r="C164" s="169" t="s">
        <v>317</v>
      </c>
      <c r="D164" s="170" t="s">
        <v>107</v>
      </c>
      <c r="E164" s="171">
        <v>2</v>
      </c>
      <c r="F164" s="202"/>
      <c r="G164" s="172">
        <f>E164*F164</f>
        <v>0</v>
      </c>
      <c r="O164" s="166">
        <v>2</v>
      </c>
      <c r="AA164" s="144">
        <v>3</v>
      </c>
      <c r="AB164" s="144">
        <v>1</v>
      </c>
      <c r="AC164" s="144" t="s">
        <v>316</v>
      </c>
      <c r="AZ164" s="144">
        <v>2</v>
      </c>
      <c r="BA164" s="144">
        <f>IF(AZ164=1,G164,0)</f>
        <v>0</v>
      </c>
      <c r="BB164" s="144">
        <f>IF(AZ164=2,G164,0)</f>
        <v>0</v>
      </c>
      <c r="BC164" s="144">
        <f>IF(AZ164=3,G164,0)</f>
        <v>0</v>
      </c>
      <c r="BD164" s="144">
        <f>IF(AZ164=4,G164,0)</f>
        <v>0</v>
      </c>
      <c r="BE164" s="144">
        <f>IF(AZ164=5,G164,0)</f>
        <v>0</v>
      </c>
      <c r="CA164" s="173">
        <v>3</v>
      </c>
      <c r="CB164" s="173">
        <v>1</v>
      </c>
      <c r="CZ164" s="144">
        <v>1.7999999999999999E-2</v>
      </c>
    </row>
    <row r="165" spans="1:104">
      <c r="A165" s="167">
        <v>78</v>
      </c>
      <c r="B165" s="168" t="s">
        <v>318</v>
      </c>
      <c r="C165" s="169" t="s">
        <v>319</v>
      </c>
      <c r="D165" s="170" t="s">
        <v>158</v>
      </c>
      <c r="E165" s="171">
        <v>8.3500000000000005E-2</v>
      </c>
      <c r="F165" s="202"/>
      <c r="G165" s="172">
        <f>E165*F165</f>
        <v>0</v>
      </c>
      <c r="O165" s="166">
        <v>2</v>
      </c>
      <c r="AA165" s="144">
        <v>7</v>
      </c>
      <c r="AB165" s="144">
        <v>1001</v>
      </c>
      <c r="AC165" s="144">
        <v>5</v>
      </c>
      <c r="AZ165" s="144">
        <v>2</v>
      </c>
      <c r="BA165" s="144">
        <f>IF(AZ165=1,G165,0)</f>
        <v>0</v>
      </c>
      <c r="BB165" s="144">
        <f>IF(AZ165=2,G165,0)</f>
        <v>0</v>
      </c>
      <c r="BC165" s="144">
        <f>IF(AZ165=3,G165,0)</f>
        <v>0</v>
      </c>
      <c r="BD165" s="144">
        <f>IF(AZ165=4,G165,0)</f>
        <v>0</v>
      </c>
      <c r="BE165" s="144">
        <f>IF(AZ165=5,G165,0)</f>
        <v>0</v>
      </c>
      <c r="CA165" s="173">
        <v>7</v>
      </c>
      <c r="CB165" s="173">
        <v>1001</v>
      </c>
      <c r="CZ165" s="144">
        <v>0</v>
      </c>
    </row>
    <row r="166" spans="1:104">
      <c r="A166" s="180"/>
      <c r="B166" s="181" t="s">
        <v>75</v>
      </c>
      <c r="C166" s="182" t="str">
        <f>CONCATENATE(B127," ",C127)</f>
        <v>725 Zařizovací předměty</v>
      </c>
      <c r="D166" s="183"/>
      <c r="E166" s="184"/>
      <c r="F166" s="185"/>
      <c r="G166" s="186">
        <f>SUM(G127:G165)</f>
        <v>0</v>
      </c>
      <c r="O166" s="166">
        <v>4</v>
      </c>
      <c r="BA166" s="187">
        <f>SUM(BA127:BA165)</f>
        <v>0</v>
      </c>
      <c r="BB166" s="187">
        <f>SUM(BB127:BB165)</f>
        <v>0</v>
      </c>
      <c r="BC166" s="187">
        <f>SUM(BC127:BC165)</f>
        <v>0</v>
      </c>
      <c r="BD166" s="187">
        <f>SUM(BD127:BD165)</f>
        <v>0</v>
      </c>
      <c r="BE166" s="187">
        <f>SUM(BE127:BE165)</f>
        <v>0</v>
      </c>
    </row>
    <row r="167" spans="1:104">
      <c r="A167" s="159" t="s">
        <v>74</v>
      </c>
      <c r="B167" s="160" t="s">
        <v>320</v>
      </c>
      <c r="C167" s="161" t="s">
        <v>321</v>
      </c>
      <c r="D167" s="162"/>
      <c r="E167" s="163"/>
      <c r="F167" s="163"/>
      <c r="G167" s="164"/>
      <c r="H167" s="165"/>
      <c r="I167" s="165"/>
      <c r="O167" s="166">
        <v>1</v>
      </c>
    </row>
    <row r="168" spans="1:104">
      <c r="A168" s="167">
        <v>79</v>
      </c>
      <c r="B168" s="168" t="s">
        <v>322</v>
      </c>
      <c r="C168" s="169" t="s">
        <v>323</v>
      </c>
      <c r="D168" s="170" t="s">
        <v>251</v>
      </c>
      <c r="E168" s="171">
        <v>4</v>
      </c>
      <c r="F168" s="202"/>
      <c r="G168" s="172">
        <f>E168*F168</f>
        <v>0</v>
      </c>
      <c r="O168" s="166">
        <v>2</v>
      </c>
      <c r="AA168" s="144">
        <v>1</v>
      </c>
      <c r="AB168" s="144">
        <v>7</v>
      </c>
      <c r="AC168" s="144">
        <v>7</v>
      </c>
      <c r="AZ168" s="144">
        <v>2</v>
      </c>
      <c r="BA168" s="144">
        <f>IF(AZ168=1,G168,0)</f>
        <v>0</v>
      </c>
      <c r="BB168" s="144">
        <f>IF(AZ168=2,G168,0)</f>
        <v>0</v>
      </c>
      <c r="BC168" s="144">
        <f>IF(AZ168=3,G168,0)</f>
        <v>0</v>
      </c>
      <c r="BD168" s="144">
        <f>IF(AZ168=4,G168,0)</f>
        <v>0</v>
      </c>
      <c r="BE168" s="144">
        <f>IF(AZ168=5,G168,0)</f>
        <v>0</v>
      </c>
      <c r="CA168" s="173">
        <v>1</v>
      </c>
      <c r="CB168" s="173">
        <v>7</v>
      </c>
      <c r="CZ168" s="144">
        <v>7.0099999999999997E-3</v>
      </c>
    </row>
    <row r="169" spans="1:104">
      <c r="A169" s="174"/>
      <c r="B169" s="176"/>
      <c r="C169" s="225" t="s">
        <v>324</v>
      </c>
      <c r="D169" s="226"/>
      <c r="E169" s="177">
        <v>2</v>
      </c>
      <c r="F169" s="178"/>
      <c r="G169" s="179"/>
      <c r="M169" s="175" t="s">
        <v>324</v>
      </c>
      <c r="O169" s="166"/>
    </row>
    <row r="170" spans="1:104">
      <c r="A170" s="174"/>
      <c r="B170" s="176"/>
      <c r="C170" s="225" t="s">
        <v>276</v>
      </c>
      <c r="D170" s="226"/>
      <c r="E170" s="177">
        <v>1</v>
      </c>
      <c r="F170" s="178"/>
      <c r="G170" s="179"/>
      <c r="M170" s="175" t="s">
        <v>276</v>
      </c>
      <c r="O170" s="166"/>
    </row>
    <row r="171" spans="1:104">
      <c r="A171" s="174"/>
      <c r="B171" s="176"/>
      <c r="C171" s="225" t="s">
        <v>295</v>
      </c>
      <c r="D171" s="226"/>
      <c r="E171" s="177">
        <v>1</v>
      </c>
      <c r="F171" s="178"/>
      <c r="G171" s="179"/>
      <c r="M171" s="175" t="s">
        <v>295</v>
      </c>
      <c r="O171" s="166"/>
    </row>
    <row r="172" spans="1:104">
      <c r="A172" s="167">
        <v>80</v>
      </c>
      <c r="B172" s="168" t="s">
        <v>325</v>
      </c>
      <c r="C172" s="169" t="s">
        <v>326</v>
      </c>
      <c r="D172" s="170" t="s">
        <v>158</v>
      </c>
      <c r="E172" s="171">
        <v>2.8039999999999999E-2</v>
      </c>
      <c r="F172" s="202"/>
      <c r="G172" s="172">
        <f>E172*F172</f>
        <v>0</v>
      </c>
      <c r="O172" s="166">
        <v>2</v>
      </c>
      <c r="AA172" s="144">
        <v>7</v>
      </c>
      <c r="AB172" s="144">
        <v>1001</v>
      </c>
      <c r="AC172" s="144">
        <v>5</v>
      </c>
      <c r="AZ172" s="144">
        <v>2</v>
      </c>
      <c r="BA172" s="144">
        <f>IF(AZ172=1,G172,0)</f>
        <v>0</v>
      </c>
      <c r="BB172" s="144">
        <f>IF(AZ172=2,G172,0)</f>
        <v>0</v>
      </c>
      <c r="BC172" s="144">
        <f>IF(AZ172=3,G172,0)</f>
        <v>0</v>
      </c>
      <c r="BD172" s="144">
        <f>IF(AZ172=4,G172,0)</f>
        <v>0</v>
      </c>
      <c r="BE172" s="144">
        <f>IF(AZ172=5,G172,0)</f>
        <v>0</v>
      </c>
      <c r="CA172" s="173">
        <v>7</v>
      </c>
      <c r="CB172" s="173">
        <v>1001</v>
      </c>
      <c r="CZ172" s="144">
        <v>0</v>
      </c>
    </row>
    <row r="173" spans="1:104">
      <c r="A173" s="180"/>
      <c r="B173" s="181" t="s">
        <v>75</v>
      </c>
      <c r="C173" s="182" t="str">
        <f>CONCATENATE(B167," ",C167)</f>
        <v>726 Instalační prefabrikáty</v>
      </c>
      <c r="D173" s="183"/>
      <c r="E173" s="184"/>
      <c r="F173" s="185"/>
      <c r="G173" s="186">
        <f>SUM(G167:G172)</f>
        <v>0</v>
      </c>
      <c r="O173" s="166">
        <v>4</v>
      </c>
      <c r="BA173" s="187">
        <f>SUM(BA167:BA172)</f>
        <v>0</v>
      </c>
      <c r="BB173" s="187">
        <f>SUM(BB167:BB172)</f>
        <v>0</v>
      </c>
      <c r="BC173" s="187">
        <f>SUM(BC167:BC172)</f>
        <v>0</v>
      </c>
      <c r="BD173" s="187">
        <f>SUM(BD167:BD172)</f>
        <v>0</v>
      </c>
      <c r="BE173" s="187">
        <f>SUM(BE167:BE172)</f>
        <v>0</v>
      </c>
    </row>
    <row r="174" spans="1:104">
      <c r="A174" s="159" t="s">
        <v>74</v>
      </c>
      <c r="B174" s="160" t="s">
        <v>327</v>
      </c>
      <c r="C174" s="161" t="s">
        <v>328</v>
      </c>
      <c r="D174" s="162"/>
      <c r="E174" s="163"/>
      <c r="F174" s="163"/>
      <c r="G174" s="164"/>
      <c r="H174" s="165"/>
      <c r="I174" s="165"/>
      <c r="O174" s="166">
        <v>1</v>
      </c>
    </row>
    <row r="175" spans="1:104">
      <c r="A175" s="167">
        <v>81</v>
      </c>
      <c r="B175" s="168" t="s">
        <v>329</v>
      </c>
      <c r="C175" s="169" t="s">
        <v>330</v>
      </c>
      <c r="D175" s="170" t="s">
        <v>107</v>
      </c>
      <c r="E175" s="171">
        <v>6</v>
      </c>
      <c r="F175" s="202"/>
      <c r="G175" s="172">
        <f>E175*F175</f>
        <v>0</v>
      </c>
      <c r="O175" s="166">
        <v>2</v>
      </c>
      <c r="AA175" s="144">
        <v>1</v>
      </c>
      <c r="AB175" s="144">
        <v>7</v>
      </c>
      <c r="AC175" s="144">
        <v>7</v>
      </c>
      <c r="AZ175" s="144">
        <v>2</v>
      </c>
      <c r="BA175" s="144">
        <f>IF(AZ175=1,G175,0)</f>
        <v>0</v>
      </c>
      <c r="BB175" s="144">
        <f>IF(AZ175=2,G175,0)</f>
        <v>0</v>
      </c>
      <c r="BC175" s="144">
        <f>IF(AZ175=3,G175,0)</f>
        <v>0</v>
      </c>
      <c r="BD175" s="144">
        <f>IF(AZ175=4,G175,0)</f>
        <v>0</v>
      </c>
      <c r="BE175" s="144">
        <f>IF(AZ175=5,G175,0)</f>
        <v>0</v>
      </c>
      <c r="CA175" s="173">
        <v>1</v>
      </c>
      <c r="CB175" s="173">
        <v>7</v>
      </c>
      <c r="CZ175" s="144">
        <v>0</v>
      </c>
    </row>
    <row r="176" spans="1:104">
      <c r="A176" s="174"/>
      <c r="B176" s="176"/>
      <c r="C176" s="225" t="s">
        <v>108</v>
      </c>
      <c r="D176" s="226"/>
      <c r="E176" s="177">
        <v>2</v>
      </c>
      <c r="F176" s="178"/>
      <c r="G176" s="179"/>
      <c r="M176" s="175" t="s">
        <v>108</v>
      </c>
      <c r="O176" s="166"/>
    </row>
    <row r="177" spans="1:104">
      <c r="A177" s="174"/>
      <c r="B177" s="176"/>
      <c r="C177" s="225" t="s">
        <v>109</v>
      </c>
      <c r="D177" s="226"/>
      <c r="E177" s="177">
        <v>4</v>
      </c>
      <c r="F177" s="178"/>
      <c r="G177" s="179"/>
      <c r="M177" s="175" t="s">
        <v>109</v>
      </c>
      <c r="O177" s="166"/>
    </row>
    <row r="178" spans="1:104">
      <c r="A178" s="167">
        <v>82</v>
      </c>
      <c r="B178" s="168" t="s">
        <v>331</v>
      </c>
      <c r="C178" s="169" t="s">
        <v>332</v>
      </c>
      <c r="D178" s="170" t="s">
        <v>107</v>
      </c>
      <c r="E178" s="171">
        <v>6</v>
      </c>
      <c r="F178" s="202"/>
      <c r="G178" s="172">
        <f>E178*F178</f>
        <v>0</v>
      </c>
      <c r="O178" s="166">
        <v>2</v>
      </c>
      <c r="AA178" s="144">
        <v>1</v>
      </c>
      <c r="AB178" s="144">
        <v>7</v>
      </c>
      <c r="AC178" s="144">
        <v>7</v>
      </c>
      <c r="AZ178" s="144">
        <v>2</v>
      </c>
      <c r="BA178" s="144">
        <f>IF(AZ178=1,G178,0)</f>
        <v>0</v>
      </c>
      <c r="BB178" s="144">
        <f>IF(AZ178=2,G178,0)</f>
        <v>0</v>
      </c>
      <c r="BC178" s="144">
        <f>IF(AZ178=3,G178,0)</f>
        <v>0</v>
      </c>
      <c r="BD178" s="144">
        <f>IF(AZ178=4,G178,0)</f>
        <v>0</v>
      </c>
      <c r="BE178" s="144">
        <f>IF(AZ178=5,G178,0)</f>
        <v>0</v>
      </c>
      <c r="CA178" s="173">
        <v>1</v>
      </c>
      <c r="CB178" s="173">
        <v>7</v>
      </c>
      <c r="CZ178" s="144">
        <v>0</v>
      </c>
    </row>
    <row r="179" spans="1:104">
      <c r="A179" s="174"/>
      <c r="B179" s="176"/>
      <c r="C179" s="225" t="s">
        <v>108</v>
      </c>
      <c r="D179" s="226"/>
      <c r="E179" s="177">
        <v>2</v>
      </c>
      <c r="F179" s="178"/>
      <c r="G179" s="179"/>
      <c r="M179" s="175" t="s">
        <v>108</v>
      </c>
      <c r="O179" s="166"/>
    </row>
    <row r="180" spans="1:104">
      <c r="A180" s="174"/>
      <c r="B180" s="176"/>
      <c r="C180" s="225" t="s">
        <v>109</v>
      </c>
      <c r="D180" s="226"/>
      <c r="E180" s="177">
        <v>4</v>
      </c>
      <c r="F180" s="178"/>
      <c r="G180" s="179"/>
      <c r="M180" s="175" t="s">
        <v>109</v>
      </c>
      <c r="O180" s="166"/>
    </row>
    <row r="181" spans="1:104">
      <c r="A181" s="167">
        <v>83</v>
      </c>
      <c r="B181" s="168" t="s">
        <v>333</v>
      </c>
      <c r="C181" s="169" t="s">
        <v>334</v>
      </c>
      <c r="D181" s="170" t="s">
        <v>107</v>
      </c>
      <c r="E181" s="171">
        <v>6</v>
      </c>
      <c r="F181" s="202"/>
      <c r="G181" s="172">
        <f>E181*F181</f>
        <v>0</v>
      </c>
      <c r="O181" s="166">
        <v>2</v>
      </c>
      <c r="AA181" s="144">
        <v>1</v>
      </c>
      <c r="AB181" s="144">
        <v>7</v>
      </c>
      <c r="AC181" s="144">
        <v>7</v>
      </c>
      <c r="AZ181" s="144">
        <v>2</v>
      </c>
      <c r="BA181" s="144">
        <f>IF(AZ181=1,G181,0)</f>
        <v>0</v>
      </c>
      <c r="BB181" s="144">
        <f>IF(AZ181=2,G181,0)</f>
        <v>0</v>
      </c>
      <c r="BC181" s="144">
        <f>IF(AZ181=3,G181,0)</f>
        <v>0</v>
      </c>
      <c r="BD181" s="144">
        <f>IF(AZ181=4,G181,0)</f>
        <v>0</v>
      </c>
      <c r="BE181" s="144">
        <f>IF(AZ181=5,G181,0)</f>
        <v>0</v>
      </c>
      <c r="CA181" s="173">
        <v>1</v>
      </c>
      <c r="CB181" s="173">
        <v>7</v>
      </c>
      <c r="CZ181" s="144">
        <v>0</v>
      </c>
    </row>
    <row r="182" spans="1:104">
      <c r="A182" s="167">
        <v>84</v>
      </c>
      <c r="B182" s="168" t="s">
        <v>335</v>
      </c>
      <c r="C182" s="169" t="s">
        <v>336</v>
      </c>
      <c r="D182" s="170" t="s">
        <v>107</v>
      </c>
      <c r="E182" s="171">
        <v>4</v>
      </c>
      <c r="F182" s="202"/>
      <c r="G182" s="172">
        <f>E182*F182</f>
        <v>0</v>
      </c>
      <c r="O182" s="166">
        <v>2</v>
      </c>
      <c r="AA182" s="144">
        <v>12</v>
      </c>
      <c r="AB182" s="144">
        <v>0</v>
      </c>
      <c r="AC182" s="144">
        <v>57</v>
      </c>
      <c r="AZ182" s="144">
        <v>2</v>
      </c>
      <c r="BA182" s="144">
        <f>IF(AZ182=1,G182,0)</f>
        <v>0</v>
      </c>
      <c r="BB182" s="144">
        <f>IF(AZ182=2,G182,0)</f>
        <v>0</v>
      </c>
      <c r="BC182" s="144">
        <f>IF(AZ182=3,G182,0)</f>
        <v>0</v>
      </c>
      <c r="BD182" s="144">
        <f>IF(AZ182=4,G182,0)</f>
        <v>0</v>
      </c>
      <c r="BE182" s="144">
        <f>IF(AZ182=5,G182,0)</f>
        <v>0</v>
      </c>
      <c r="CA182" s="173">
        <v>12</v>
      </c>
      <c r="CB182" s="173">
        <v>0</v>
      </c>
      <c r="CZ182" s="144">
        <v>0</v>
      </c>
    </row>
    <row r="183" spans="1:104">
      <c r="A183" s="167">
        <v>85</v>
      </c>
      <c r="B183" s="168" t="s">
        <v>337</v>
      </c>
      <c r="C183" s="169" t="s">
        <v>338</v>
      </c>
      <c r="D183" s="170" t="s">
        <v>107</v>
      </c>
      <c r="E183" s="171">
        <v>8</v>
      </c>
      <c r="F183" s="202"/>
      <c r="G183" s="172">
        <f>E183*F183</f>
        <v>0</v>
      </c>
      <c r="O183" s="166">
        <v>2</v>
      </c>
      <c r="AA183" s="144">
        <v>12</v>
      </c>
      <c r="AB183" s="144">
        <v>0</v>
      </c>
      <c r="AC183" s="144">
        <v>58</v>
      </c>
      <c r="AZ183" s="144">
        <v>2</v>
      </c>
      <c r="BA183" s="144">
        <f>IF(AZ183=1,G183,0)</f>
        <v>0</v>
      </c>
      <c r="BB183" s="144">
        <f>IF(AZ183=2,G183,0)</f>
        <v>0</v>
      </c>
      <c r="BC183" s="144">
        <f>IF(AZ183=3,G183,0)</f>
        <v>0</v>
      </c>
      <c r="BD183" s="144">
        <f>IF(AZ183=4,G183,0)</f>
        <v>0</v>
      </c>
      <c r="BE183" s="144">
        <f>IF(AZ183=5,G183,0)</f>
        <v>0</v>
      </c>
      <c r="CA183" s="173">
        <v>12</v>
      </c>
      <c r="CB183" s="173">
        <v>0</v>
      </c>
      <c r="CZ183" s="144">
        <v>0</v>
      </c>
    </row>
    <row r="184" spans="1:104">
      <c r="A184" s="174"/>
      <c r="B184" s="176"/>
      <c r="C184" s="225" t="s">
        <v>339</v>
      </c>
      <c r="D184" s="226"/>
      <c r="E184" s="177">
        <v>8</v>
      </c>
      <c r="F184" s="178"/>
      <c r="G184" s="179"/>
      <c r="M184" s="175" t="s">
        <v>339</v>
      </c>
      <c r="O184" s="166"/>
    </row>
    <row r="185" spans="1:104">
      <c r="A185" s="167">
        <v>86</v>
      </c>
      <c r="B185" s="168" t="s">
        <v>340</v>
      </c>
      <c r="C185" s="169" t="s">
        <v>341</v>
      </c>
      <c r="D185" s="170" t="s">
        <v>107</v>
      </c>
      <c r="E185" s="171">
        <v>6</v>
      </c>
      <c r="F185" s="202"/>
      <c r="G185" s="172">
        <f t="shared" ref="G185:G191" si="18">E185*F185</f>
        <v>0</v>
      </c>
      <c r="O185" s="166">
        <v>2</v>
      </c>
      <c r="AA185" s="144">
        <v>3</v>
      </c>
      <c r="AB185" s="144">
        <v>1</v>
      </c>
      <c r="AC185" s="144" t="s">
        <v>340</v>
      </c>
      <c r="AZ185" s="144">
        <v>2</v>
      </c>
      <c r="BA185" s="144">
        <f t="shared" ref="BA185:BA191" si="19">IF(AZ185=1,G185,0)</f>
        <v>0</v>
      </c>
      <c r="BB185" s="144">
        <f t="shared" ref="BB185:BB191" si="20">IF(AZ185=2,G185,0)</f>
        <v>0</v>
      </c>
      <c r="BC185" s="144">
        <f t="shared" ref="BC185:BC191" si="21">IF(AZ185=3,G185,0)</f>
        <v>0</v>
      </c>
      <c r="BD185" s="144">
        <f t="shared" ref="BD185:BD191" si="22">IF(AZ185=4,G185,0)</f>
        <v>0</v>
      </c>
      <c r="BE185" s="144">
        <f t="shared" ref="BE185:BE191" si="23">IF(AZ185=5,G185,0)</f>
        <v>0</v>
      </c>
      <c r="CA185" s="173">
        <v>3</v>
      </c>
      <c r="CB185" s="173">
        <v>1</v>
      </c>
      <c r="CZ185" s="144">
        <v>8.0000000000000004E-4</v>
      </c>
    </row>
    <row r="186" spans="1:104">
      <c r="A186" s="167">
        <v>87</v>
      </c>
      <c r="B186" s="168" t="s">
        <v>342</v>
      </c>
      <c r="C186" s="169" t="s">
        <v>343</v>
      </c>
      <c r="D186" s="170" t="s">
        <v>107</v>
      </c>
      <c r="E186" s="171">
        <v>6</v>
      </c>
      <c r="F186" s="202"/>
      <c r="G186" s="172">
        <f t="shared" si="18"/>
        <v>0</v>
      </c>
      <c r="O186" s="166">
        <v>2</v>
      </c>
      <c r="AA186" s="144">
        <v>3</v>
      </c>
      <c r="AB186" s="144">
        <v>1</v>
      </c>
      <c r="AC186" s="144" t="s">
        <v>342</v>
      </c>
      <c r="AZ186" s="144">
        <v>2</v>
      </c>
      <c r="BA186" s="144">
        <f t="shared" si="19"/>
        <v>0</v>
      </c>
      <c r="BB186" s="144">
        <f t="shared" si="20"/>
        <v>0</v>
      </c>
      <c r="BC186" s="144">
        <f t="shared" si="21"/>
        <v>0</v>
      </c>
      <c r="BD186" s="144">
        <f t="shared" si="22"/>
        <v>0</v>
      </c>
      <c r="BE186" s="144">
        <f t="shared" si="23"/>
        <v>0</v>
      </c>
      <c r="CA186" s="173">
        <v>3</v>
      </c>
      <c r="CB186" s="173">
        <v>1</v>
      </c>
      <c r="CZ186" s="144">
        <v>4.4999999999999999E-4</v>
      </c>
    </row>
    <row r="187" spans="1:104">
      <c r="A187" s="167">
        <v>88</v>
      </c>
      <c r="B187" s="168" t="s">
        <v>344</v>
      </c>
      <c r="C187" s="169" t="s">
        <v>345</v>
      </c>
      <c r="D187" s="170" t="s">
        <v>107</v>
      </c>
      <c r="E187" s="171">
        <v>2</v>
      </c>
      <c r="F187" s="202"/>
      <c r="G187" s="172">
        <f t="shared" si="18"/>
        <v>0</v>
      </c>
      <c r="O187" s="166">
        <v>2</v>
      </c>
      <c r="AA187" s="144">
        <v>3</v>
      </c>
      <c r="AB187" s="144">
        <v>1</v>
      </c>
      <c r="AC187" s="144" t="s">
        <v>344</v>
      </c>
      <c r="AZ187" s="144">
        <v>2</v>
      </c>
      <c r="BA187" s="144">
        <f t="shared" si="19"/>
        <v>0</v>
      </c>
      <c r="BB187" s="144">
        <f t="shared" si="20"/>
        <v>0</v>
      </c>
      <c r="BC187" s="144">
        <f t="shared" si="21"/>
        <v>0</v>
      </c>
      <c r="BD187" s="144">
        <f t="shared" si="22"/>
        <v>0</v>
      </c>
      <c r="BE187" s="144">
        <f t="shared" si="23"/>
        <v>0</v>
      </c>
      <c r="CA187" s="173">
        <v>3</v>
      </c>
      <c r="CB187" s="173">
        <v>1</v>
      </c>
      <c r="CZ187" s="144">
        <v>8.9999999999999998E-4</v>
      </c>
    </row>
    <row r="188" spans="1:104">
      <c r="A188" s="167">
        <v>89</v>
      </c>
      <c r="B188" s="168" t="s">
        <v>346</v>
      </c>
      <c r="C188" s="169" t="s">
        <v>347</v>
      </c>
      <c r="D188" s="170" t="s">
        <v>107</v>
      </c>
      <c r="E188" s="171">
        <v>4</v>
      </c>
      <c r="F188" s="202"/>
      <c r="G188" s="172">
        <f t="shared" si="18"/>
        <v>0</v>
      </c>
      <c r="O188" s="166">
        <v>2</v>
      </c>
      <c r="AA188" s="144">
        <v>3</v>
      </c>
      <c r="AB188" s="144">
        <v>1</v>
      </c>
      <c r="AC188" s="144" t="s">
        <v>346</v>
      </c>
      <c r="AZ188" s="144">
        <v>2</v>
      </c>
      <c r="BA188" s="144">
        <f t="shared" si="19"/>
        <v>0</v>
      </c>
      <c r="BB188" s="144">
        <f t="shared" si="20"/>
        <v>0</v>
      </c>
      <c r="BC188" s="144">
        <f t="shared" si="21"/>
        <v>0</v>
      </c>
      <c r="BD188" s="144">
        <f t="shared" si="22"/>
        <v>0</v>
      </c>
      <c r="BE188" s="144">
        <f t="shared" si="23"/>
        <v>0</v>
      </c>
      <c r="CA188" s="173">
        <v>3</v>
      </c>
      <c r="CB188" s="173">
        <v>1</v>
      </c>
      <c r="CZ188" s="144">
        <v>1.1999999999999999E-3</v>
      </c>
    </row>
    <row r="189" spans="1:104">
      <c r="A189" s="167">
        <v>90</v>
      </c>
      <c r="B189" s="168" t="s">
        <v>348</v>
      </c>
      <c r="C189" s="169" t="s">
        <v>349</v>
      </c>
      <c r="D189" s="170" t="s">
        <v>107</v>
      </c>
      <c r="E189" s="171">
        <v>2</v>
      </c>
      <c r="F189" s="202"/>
      <c r="G189" s="172">
        <f t="shared" si="18"/>
        <v>0</v>
      </c>
      <c r="O189" s="166">
        <v>2</v>
      </c>
      <c r="AA189" s="144">
        <v>3</v>
      </c>
      <c r="AB189" s="144">
        <v>1</v>
      </c>
      <c r="AC189" s="144" t="s">
        <v>348</v>
      </c>
      <c r="AZ189" s="144">
        <v>2</v>
      </c>
      <c r="BA189" s="144">
        <f t="shared" si="19"/>
        <v>0</v>
      </c>
      <c r="BB189" s="144">
        <f t="shared" si="20"/>
        <v>0</v>
      </c>
      <c r="BC189" s="144">
        <f t="shared" si="21"/>
        <v>0</v>
      </c>
      <c r="BD189" s="144">
        <f t="shared" si="22"/>
        <v>0</v>
      </c>
      <c r="BE189" s="144">
        <f t="shared" si="23"/>
        <v>0</v>
      </c>
      <c r="CA189" s="173">
        <v>3</v>
      </c>
      <c r="CB189" s="173">
        <v>1</v>
      </c>
      <c r="CZ189" s="144">
        <v>1.4999999999999999E-2</v>
      </c>
    </row>
    <row r="190" spans="1:104">
      <c r="A190" s="167">
        <v>91</v>
      </c>
      <c r="B190" s="168" t="s">
        <v>350</v>
      </c>
      <c r="C190" s="169" t="s">
        <v>351</v>
      </c>
      <c r="D190" s="170" t="s">
        <v>107</v>
      </c>
      <c r="E190" s="171">
        <v>4</v>
      </c>
      <c r="F190" s="202"/>
      <c r="G190" s="172">
        <f t="shared" si="18"/>
        <v>0</v>
      </c>
      <c r="O190" s="166">
        <v>2</v>
      </c>
      <c r="AA190" s="144">
        <v>3</v>
      </c>
      <c r="AB190" s="144">
        <v>1</v>
      </c>
      <c r="AC190" s="144" t="s">
        <v>350</v>
      </c>
      <c r="AZ190" s="144">
        <v>2</v>
      </c>
      <c r="BA190" s="144">
        <f t="shared" si="19"/>
        <v>0</v>
      </c>
      <c r="BB190" s="144">
        <f t="shared" si="20"/>
        <v>0</v>
      </c>
      <c r="BC190" s="144">
        <f t="shared" si="21"/>
        <v>0</v>
      </c>
      <c r="BD190" s="144">
        <f t="shared" si="22"/>
        <v>0</v>
      </c>
      <c r="BE190" s="144">
        <f t="shared" si="23"/>
        <v>0</v>
      </c>
      <c r="CA190" s="173">
        <v>3</v>
      </c>
      <c r="CB190" s="173">
        <v>1</v>
      </c>
      <c r="CZ190" s="144">
        <v>1.9E-2</v>
      </c>
    </row>
    <row r="191" spans="1:104">
      <c r="A191" s="167">
        <v>92</v>
      </c>
      <c r="B191" s="168" t="s">
        <v>352</v>
      </c>
      <c r="C191" s="169" t="s">
        <v>353</v>
      </c>
      <c r="D191" s="170" t="s">
        <v>158</v>
      </c>
      <c r="E191" s="171">
        <v>0.1201</v>
      </c>
      <c r="F191" s="202"/>
      <c r="G191" s="172">
        <f t="shared" si="18"/>
        <v>0</v>
      </c>
      <c r="O191" s="166">
        <v>2</v>
      </c>
      <c r="AA191" s="144">
        <v>7</v>
      </c>
      <c r="AB191" s="144">
        <v>1001</v>
      </c>
      <c r="AC191" s="144">
        <v>5</v>
      </c>
      <c r="AZ191" s="144">
        <v>2</v>
      </c>
      <c r="BA191" s="144">
        <f t="shared" si="19"/>
        <v>0</v>
      </c>
      <c r="BB191" s="144">
        <f t="shared" si="20"/>
        <v>0</v>
      </c>
      <c r="BC191" s="144">
        <f t="shared" si="21"/>
        <v>0</v>
      </c>
      <c r="BD191" s="144">
        <f t="shared" si="22"/>
        <v>0</v>
      </c>
      <c r="BE191" s="144">
        <f t="shared" si="23"/>
        <v>0</v>
      </c>
      <c r="CA191" s="173">
        <v>7</v>
      </c>
      <c r="CB191" s="173">
        <v>1001</v>
      </c>
      <c r="CZ191" s="144">
        <v>0</v>
      </c>
    </row>
    <row r="192" spans="1:104">
      <c r="A192" s="180"/>
      <c r="B192" s="181" t="s">
        <v>75</v>
      </c>
      <c r="C192" s="182" t="str">
        <f>CONCATENATE(B174," ",C174)</f>
        <v>766 Konstrukce truhlářské</v>
      </c>
      <c r="D192" s="183"/>
      <c r="E192" s="184"/>
      <c r="F192" s="185"/>
      <c r="G192" s="186">
        <f>SUM(G174:G191)</f>
        <v>0</v>
      </c>
      <c r="O192" s="166">
        <v>4</v>
      </c>
      <c r="BA192" s="187">
        <f>SUM(BA174:BA191)</f>
        <v>0</v>
      </c>
      <c r="BB192" s="187">
        <f>SUM(BB174:BB191)</f>
        <v>0</v>
      </c>
      <c r="BC192" s="187">
        <f>SUM(BC174:BC191)</f>
        <v>0</v>
      </c>
      <c r="BD192" s="187">
        <f>SUM(BD174:BD191)</f>
        <v>0</v>
      </c>
      <c r="BE192" s="187">
        <f>SUM(BE174:BE191)</f>
        <v>0</v>
      </c>
    </row>
    <row r="193" spans="1:104">
      <c r="A193" s="159" t="s">
        <v>74</v>
      </c>
      <c r="B193" s="160" t="s">
        <v>354</v>
      </c>
      <c r="C193" s="161" t="s">
        <v>355</v>
      </c>
      <c r="D193" s="162"/>
      <c r="E193" s="163"/>
      <c r="F193" s="163"/>
      <c r="G193" s="164"/>
      <c r="H193" s="165"/>
      <c r="I193" s="165"/>
      <c r="O193" s="166">
        <v>1</v>
      </c>
    </row>
    <row r="194" spans="1:104" ht="20.399999999999999">
      <c r="A194" s="167">
        <v>93</v>
      </c>
      <c r="B194" s="168" t="s">
        <v>356</v>
      </c>
      <c r="C194" s="169" t="s">
        <v>357</v>
      </c>
      <c r="D194" s="170" t="s">
        <v>85</v>
      </c>
      <c r="E194" s="171">
        <v>40.641199999999998</v>
      </c>
      <c r="F194" s="202"/>
      <c r="G194" s="172">
        <f>E194*F194</f>
        <v>0</v>
      </c>
      <c r="O194" s="166">
        <v>2</v>
      </c>
      <c r="AA194" s="144">
        <v>1</v>
      </c>
      <c r="AB194" s="144">
        <v>0</v>
      </c>
      <c r="AC194" s="144">
        <v>0</v>
      </c>
      <c r="AZ194" s="144">
        <v>2</v>
      </c>
      <c r="BA194" s="144">
        <f>IF(AZ194=1,G194,0)</f>
        <v>0</v>
      </c>
      <c r="BB194" s="144">
        <f>IF(AZ194=2,G194,0)</f>
        <v>0</v>
      </c>
      <c r="BC194" s="144">
        <f>IF(AZ194=3,G194,0)</f>
        <v>0</v>
      </c>
      <c r="BD194" s="144">
        <f>IF(AZ194=4,G194,0)</f>
        <v>0</v>
      </c>
      <c r="BE194" s="144">
        <f>IF(AZ194=5,G194,0)</f>
        <v>0</v>
      </c>
      <c r="CA194" s="173">
        <v>1</v>
      </c>
      <c r="CB194" s="173">
        <v>0</v>
      </c>
      <c r="CZ194" s="144">
        <v>0</v>
      </c>
    </row>
    <row r="195" spans="1:104">
      <c r="A195" s="167">
        <v>94</v>
      </c>
      <c r="B195" s="168" t="s">
        <v>358</v>
      </c>
      <c r="C195" s="169" t="s">
        <v>359</v>
      </c>
      <c r="D195" s="170" t="s">
        <v>85</v>
      </c>
      <c r="E195" s="171">
        <v>40.641199999999998</v>
      </c>
      <c r="F195" s="202"/>
      <c r="G195" s="172">
        <f>E195*F195</f>
        <v>0</v>
      </c>
      <c r="O195" s="166">
        <v>2</v>
      </c>
      <c r="AA195" s="144">
        <v>1</v>
      </c>
      <c r="AB195" s="144">
        <v>7</v>
      </c>
      <c r="AC195" s="144">
        <v>7</v>
      </c>
      <c r="AZ195" s="144">
        <v>2</v>
      </c>
      <c r="BA195" s="144">
        <f>IF(AZ195=1,G195,0)</f>
        <v>0</v>
      </c>
      <c r="BB195" s="144">
        <f>IF(AZ195=2,G195,0)</f>
        <v>0</v>
      </c>
      <c r="BC195" s="144">
        <f>IF(AZ195=3,G195,0)</f>
        <v>0</v>
      </c>
      <c r="BD195" s="144">
        <f>IF(AZ195=4,G195,0)</f>
        <v>0</v>
      </c>
      <c r="BE195" s="144">
        <f>IF(AZ195=5,G195,0)</f>
        <v>0</v>
      </c>
      <c r="CA195" s="173">
        <v>1</v>
      </c>
      <c r="CB195" s="173">
        <v>7</v>
      </c>
      <c r="CZ195" s="144">
        <v>2.1000000000000001E-4</v>
      </c>
    </row>
    <row r="196" spans="1:104">
      <c r="A196" s="167">
        <v>95</v>
      </c>
      <c r="B196" s="168" t="s">
        <v>360</v>
      </c>
      <c r="C196" s="169" t="s">
        <v>361</v>
      </c>
      <c r="D196" s="170" t="s">
        <v>97</v>
      </c>
      <c r="E196" s="171">
        <v>50</v>
      </c>
      <c r="F196" s="202"/>
      <c r="G196" s="172">
        <f>E196*F196</f>
        <v>0</v>
      </c>
      <c r="O196" s="166">
        <v>2</v>
      </c>
      <c r="AA196" s="144">
        <v>1</v>
      </c>
      <c r="AB196" s="144">
        <v>7</v>
      </c>
      <c r="AC196" s="144">
        <v>7</v>
      </c>
      <c r="AZ196" s="144">
        <v>2</v>
      </c>
      <c r="BA196" s="144">
        <f>IF(AZ196=1,G196,0)</f>
        <v>0</v>
      </c>
      <c r="BB196" s="144">
        <f>IF(AZ196=2,G196,0)</f>
        <v>0</v>
      </c>
      <c r="BC196" s="144">
        <f>IF(AZ196=3,G196,0)</f>
        <v>0</v>
      </c>
      <c r="BD196" s="144">
        <f>IF(AZ196=4,G196,0)</f>
        <v>0</v>
      </c>
      <c r="BE196" s="144">
        <f>IF(AZ196=5,G196,0)</f>
        <v>0</v>
      </c>
      <c r="CA196" s="173">
        <v>1</v>
      </c>
      <c r="CB196" s="173">
        <v>7</v>
      </c>
      <c r="CZ196" s="144">
        <v>3.2000000000000003E-4</v>
      </c>
    </row>
    <row r="197" spans="1:104">
      <c r="A197" s="174"/>
      <c r="B197" s="176"/>
      <c r="C197" s="225" t="s">
        <v>362</v>
      </c>
      <c r="D197" s="226"/>
      <c r="E197" s="177">
        <v>50</v>
      </c>
      <c r="F197" s="178"/>
      <c r="G197" s="179"/>
      <c r="M197" s="175" t="s">
        <v>362</v>
      </c>
      <c r="O197" s="166"/>
    </row>
    <row r="198" spans="1:104">
      <c r="A198" s="167">
        <v>96</v>
      </c>
      <c r="B198" s="168" t="s">
        <v>363</v>
      </c>
      <c r="C198" s="169" t="s">
        <v>364</v>
      </c>
      <c r="D198" s="170" t="s">
        <v>85</v>
      </c>
      <c r="E198" s="171">
        <v>40.641199999999998</v>
      </c>
      <c r="F198" s="202"/>
      <c r="G198" s="172">
        <f>E198*F198</f>
        <v>0</v>
      </c>
      <c r="O198" s="166">
        <v>2</v>
      </c>
      <c r="AA198" s="144">
        <v>1</v>
      </c>
      <c r="AB198" s="144">
        <v>7</v>
      </c>
      <c r="AC198" s="144">
        <v>7</v>
      </c>
      <c r="AZ198" s="144">
        <v>2</v>
      </c>
      <c r="BA198" s="144">
        <f>IF(AZ198=1,G198,0)</f>
        <v>0</v>
      </c>
      <c r="BB198" s="144">
        <f>IF(AZ198=2,G198,0)</f>
        <v>0</v>
      </c>
      <c r="BC198" s="144">
        <f>IF(AZ198=3,G198,0)</f>
        <v>0</v>
      </c>
      <c r="BD198" s="144">
        <f>IF(AZ198=4,G198,0)</f>
        <v>0</v>
      </c>
      <c r="BE198" s="144">
        <f>IF(AZ198=5,G198,0)</f>
        <v>0</v>
      </c>
      <c r="CA198" s="173">
        <v>1</v>
      </c>
      <c r="CB198" s="173">
        <v>7</v>
      </c>
      <c r="CZ198" s="144">
        <v>5.0400000000000002E-3</v>
      </c>
    </row>
    <row r="199" spans="1:104">
      <c r="A199" s="174"/>
      <c r="B199" s="176"/>
      <c r="C199" s="225" t="s">
        <v>365</v>
      </c>
      <c r="D199" s="226"/>
      <c r="E199" s="177">
        <v>6.3479999999999999</v>
      </c>
      <c r="F199" s="178"/>
      <c r="G199" s="179"/>
      <c r="M199" s="175" t="s">
        <v>365</v>
      </c>
      <c r="O199" s="166"/>
    </row>
    <row r="200" spans="1:104">
      <c r="A200" s="174"/>
      <c r="B200" s="176"/>
      <c r="C200" s="225" t="s">
        <v>366</v>
      </c>
      <c r="D200" s="226"/>
      <c r="E200" s="177">
        <v>6.6120000000000001</v>
      </c>
      <c r="F200" s="178"/>
      <c r="G200" s="179"/>
      <c r="M200" s="175" t="s">
        <v>366</v>
      </c>
      <c r="O200" s="166"/>
    </row>
    <row r="201" spans="1:104">
      <c r="A201" s="174"/>
      <c r="B201" s="176"/>
      <c r="C201" s="225" t="s">
        <v>367</v>
      </c>
      <c r="D201" s="226"/>
      <c r="E201" s="177">
        <v>6.8208000000000002</v>
      </c>
      <c r="F201" s="178"/>
      <c r="G201" s="179"/>
      <c r="M201" s="175" t="s">
        <v>367</v>
      </c>
      <c r="O201" s="166"/>
    </row>
    <row r="202" spans="1:104">
      <c r="A202" s="174"/>
      <c r="B202" s="176"/>
      <c r="C202" s="225" t="s">
        <v>368</v>
      </c>
      <c r="D202" s="226"/>
      <c r="E202" s="177">
        <v>7.8650000000000002</v>
      </c>
      <c r="F202" s="178"/>
      <c r="G202" s="179"/>
      <c r="M202" s="175" t="s">
        <v>368</v>
      </c>
      <c r="O202" s="166"/>
    </row>
    <row r="203" spans="1:104">
      <c r="A203" s="174"/>
      <c r="B203" s="176"/>
      <c r="C203" s="225" t="s">
        <v>369</v>
      </c>
      <c r="D203" s="226"/>
      <c r="E203" s="177">
        <v>7.5746000000000002</v>
      </c>
      <c r="F203" s="178"/>
      <c r="G203" s="179"/>
      <c r="M203" s="175" t="s">
        <v>369</v>
      </c>
      <c r="O203" s="166"/>
    </row>
    <row r="204" spans="1:104">
      <c r="A204" s="174"/>
      <c r="B204" s="176"/>
      <c r="C204" s="225" t="s">
        <v>370</v>
      </c>
      <c r="D204" s="226"/>
      <c r="E204" s="177">
        <v>5.4207999999999998</v>
      </c>
      <c r="F204" s="178"/>
      <c r="G204" s="179"/>
      <c r="M204" s="175" t="s">
        <v>370</v>
      </c>
      <c r="O204" s="166"/>
    </row>
    <row r="205" spans="1:104">
      <c r="A205" s="167">
        <v>97</v>
      </c>
      <c r="B205" s="168" t="s">
        <v>371</v>
      </c>
      <c r="C205" s="169" t="s">
        <v>372</v>
      </c>
      <c r="D205" s="170" t="s">
        <v>97</v>
      </c>
      <c r="E205" s="171">
        <v>90</v>
      </c>
      <c r="F205" s="202"/>
      <c r="G205" s="172">
        <f>E205*F205</f>
        <v>0</v>
      </c>
      <c r="O205" s="166">
        <v>2</v>
      </c>
      <c r="AA205" s="144">
        <v>1</v>
      </c>
      <c r="AB205" s="144">
        <v>7</v>
      </c>
      <c r="AC205" s="144">
        <v>7</v>
      </c>
      <c r="AZ205" s="144">
        <v>2</v>
      </c>
      <c r="BA205" s="144">
        <f>IF(AZ205=1,G205,0)</f>
        <v>0</v>
      </c>
      <c r="BB205" s="144">
        <f>IF(AZ205=2,G205,0)</f>
        <v>0</v>
      </c>
      <c r="BC205" s="144">
        <f>IF(AZ205=3,G205,0)</f>
        <v>0</v>
      </c>
      <c r="BD205" s="144">
        <f>IF(AZ205=4,G205,0)</f>
        <v>0</v>
      </c>
      <c r="BE205" s="144">
        <f>IF(AZ205=5,G205,0)</f>
        <v>0</v>
      </c>
      <c r="CA205" s="173">
        <v>1</v>
      </c>
      <c r="CB205" s="173">
        <v>7</v>
      </c>
      <c r="CZ205" s="144">
        <v>4.0000000000000003E-5</v>
      </c>
    </row>
    <row r="206" spans="1:104">
      <c r="A206" s="174"/>
      <c r="B206" s="176"/>
      <c r="C206" s="225" t="s">
        <v>373</v>
      </c>
      <c r="D206" s="226"/>
      <c r="E206" s="177">
        <v>90</v>
      </c>
      <c r="F206" s="178"/>
      <c r="G206" s="179"/>
      <c r="M206" s="175" t="s">
        <v>373</v>
      </c>
      <c r="O206" s="166"/>
    </row>
    <row r="207" spans="1:104">
      <c r="A207" s="167">
        <v>98</v>
      </c>
      <c r="B207" s="168" t="s">
        <v>374</v>
      </c>
      <c r="C207" s="169" t="s">
        <v>375</v>
      </c>
      <c r="D207" s="170" t="s">
        <v>85</v>
      </c>
      <c r="E207" s="171">
        <v>40.641199999999998</v>
      </c>
      <c r="F207" s="202"/>
      <c r="G207" s="172">
        <f>E207*F207</f>
        <v>0</v>
      </c>
      <c r="O207" s="166">
        <v>2</v>
      </c>
      <c r="AA207" s="144">
        <v>1</v>
      </c>
      <c r="AB207" s="144">
        <v>7</v>
      </c>
      <c r="AC207" s="144">
        <v>7</v>
      </c>
      <c r="AZ207" s="144">
        <v>2</v>
      </c>
      <c r="BA207" s="144">
        <f>IF(AZ207=1,G207,0)</f>
        <v>0</v>
      </c>
      <c r="BB207" s="144">
        <f>IF(AZ207=2,G207,0)</f>
        <v>0</v>
      </c>
      <c r="BC207" s="144">
        <f>IF(AZ207=3,G207,0)</f>
        <v>0</v>
      </c>
      <c r="BD207" s="144">
        <f>IF(AZ207=4,G207,0)</f>
        <v>0</v>
      </c>
      <c r="BE207" s="144">
        <f>IF(AZ207=5,G207,0)</f>
        <v>0</v>
      </c>
      <c r="CA207" s="173">
        <v>1</v>
      </c>
      <c r="CB207" s="173">
        <v>7</v>
      </c>
      <c r="CZ207" s="144">
        <v>0</v>
      </c>
    </row>
    <row r="208" spans="1:104">
      <c r="A208" s="167">
        <v>99</v>
      </c>
      <c r="B208" s="168" t="s">
        <v>376</v>
      </c>
      <c r="C208" s="169" t="s">
        <v>377</v>
      </c>
      <c r="D208" s="170" t="s">
        <v>85</v>
      </c>
      <c r="E208" s="171">
        <v>40.641199999999998</v>
      </c>
      <c r="F208" s="202"/>
      <c r="G208" s="172">
        <f>E208*F208</f>
        <v>0</v>
      </c>
      <c r="O208" s="166">
        <v>2</v>
      </c>
      <c r="AA208" s="144">
        <v>1</v>
      </c>
      <c r="AB208" s="144">
        <v>7</v>
      </c>
      <c r="AC208" s="144">
        <v>7</v>
      </c>
      <c r="AZ208" s="144">
        <v>2</v>
      </c>
      <c r="BA208" s="144">
        <f>IF(AZ208=1,G208,0)</f>
        <v>0</v>
      </c>
      <c r="BB208" s="144">
        <f>IF(AZ208=2,G208,0)</f>
        <v>0</v>
      </c>
      <c r="BC208" s="144">
        <f>IF(AZ208=3,G208,0)</f>
        <v>0</v>
      </c>
      <c r="BD208" s="144">
        <f>IF(AZ208=4,G208,0)</f>
        <v>0</v>
      </c>
      <c r="BE208" s="144">
        <f>IF(AZ208=5,G208,0)</f>
        <v>0</v>
      </c>
      <c r="CA208" s="173">
        <v>1</v>
      </c>
      <c r="CB208" s="173">
        <v>7</v>
      </c>
      <c r="CZ208" s="144">
        <v>0</v>
      </c>
    </row>
    <row r="209" spans="1:104">
      <c r="A209" s="167">
        <v>100</v>
      </c>
      <c r="B209" s="168" t="s">
        <v>378</v>
      </c>
      <c r="C209" s="169" t="s">
        <v>379</v>
      </c>
      <c r="D209" s="170" t="s">
        <v>97</v>
      </c>
      <c r="E209" s="171">
        <v>120</v>
      </c>
      <c r="F209" s="202"/>
      <c r="G209" s="172">
        <f>E209*F209</f>
        <v>0</v>
      </c>
      <c r="O209" s="166">
        <v>2</v>
      </c>
      <c r="AA209" s="144">
        <v>1</v>
      </c>
      <c r="AB209" s="144">
        <v>7</v>
      </c>
      <c r="AC209" s="144">
        <v>7</v>
      </c>
      <c r="AZ209" s="144">
        <v>2</v>
      </c>
      <c r="BA209" s="144">
        <f>IF(AZ209=1,G209,0)</f>
        <v>0</v>
      </c>
      <c r="BB209" s="144">
        <f>IF(AZ209=2,G209,0)</f>
        <v>0</v>
      </c>
      <c r="BC209" s="144">
        <f>IF(AZ209=3,G209,0)</f>
        <v>0</v>
      </c>
      <c r="BD209" s="144">
        <f>IF(AZ209=4,G209,0)</f>
        <v>0</v>
      </c>
      <c r="BE209" s="144">
        <f>IF(AZ209=5,G209,0)</f>
        <v>0</v>
      </c>
      <c r="CA209" s="173">
        <v>1</v>
      </c>
      <c r="CB209" s="173">
        <v>7</v>
      </c>
      <c r="CZ209" s="144">
        <v>0</v>
      </c>
    </row>
    <row r="210" spans="1:104">
      <c r="A210" s="174"/>
      <c r="B210" s="176"/>
      <c r="C210" s="225" t="s">
        <v>380</v>
      </c>
      <c r="D210" s="226"/>
      <c r="E210" s="177">
        <v>120</v>
      </c>
      <c r="F210" s="178"/>
      <c r="G210" s="179"/>
      <c r="M210" s="175" t="s">
        <v>380</v>
      </c>
      <c r="O210" s="166"/>
    </row>
    <row r="211" spans="1:104">
      <c r="A211" s="167">
        <v>101</v>
      </c>
      <c r="B211" s="168" t="s">
        <v>381</v>
      </c>
      <c r="C211" s="169" t="s">
        <v>382</v>
      </c>
      <c r="D211" s="170" t="s">
        <v>383</v>
      </c>
      <c r="E211" s="171">
        <v>20.320599999999999</v>
      </c>
      <c r="F211" s="202"/>
      <c r="G211" s="172">
        <f>E211*F211</f>
        <v>0</v>
      </c>
      <c r="O211" s="166">
        <v>2</v>
      </c>
      <c r="AA211" s="144">
        <v>3</v>
      </c>
      <c r="AB211" s="144">
        <v>1</v>
      </c>
      <c r="AC211" s="144" t="s">
        <v>381</v>
      </c>
      <c r="AZ211" s="144">
        <v>2</v>
      </c>
      <c r="BA211" s="144">
        <f>IF(AZ211=1,G211,0)</f>
        <v>0</v>
      </c>
      <c r="BB211" s="144">
        <f>IF(AZ211=2,G211,0)</f>
        <v>0</v>
      </c>
      <c r="BC211" s="144">
        <f>IF(AZ211=3,G211,0)</f>
        <v>0</v>
      </c>
      <c r="BD211" s="144">
        <f>IF(AZ211=4,G211,0)</f>
        <v>0</v>
      </c>
      <c r="BE211" s="144">
        <f>IF(AZ211=5,G211,0)</f>
        <v>0</v>
      </c>
      <c r="CA211" s="173">
        <v>3</v>
      </c>
      <c r="CB211" s="173">
        <v>1</v>
      </c>
      <c r="CZ211" s="144">
        <v>1E-3</v>
      </c>
    </row>
    <row r="212" spans="1:104">
      <c r="A212" s="174"/>
      <c r="B212" s="176"/>
      <c r="C212" s="225" t="s">
        <v>384</v>
      </c>
      <c r="D212" s="226"/>
      <c r="E212" s="177">
        <v>20.320599999999999</v>
      </c>
      <c r="F212" s="178"/>
      <c r="G212" s="179"/>
      <c r="M212" s="175" t="s">
        <v>384</v>
      </c>
      <c r="O212" s="166"/>
    </row>
    <row r="213" spans="1:104">
      <c r="A213" s="167">
        <v>102</v>
      </c>
      <c r="B213" s="168" t="s">
        <v>385</v>
      </c>
      <c r="C213" s="169" t="s">
        <v>386</v>
      </c>
      <c r="D213" s="170" t="s">
        <v>383</v>
      </c>
      <c r="E213" s="171">
        <v>146.3083</v>
      </c>
      <c r="F213" s="202"/>
      <c r="G213" s="172">
        <f>E213*F213</f>
        <v>0</v>
      </c>
      <c r="O213" s="166">
        <v>2</v>
      </c>
      <c r="AA213" s="144">
        <v>3</v>
      </c>
      <c r="AB213" s="144">
        <v>1</v>
      </c>
      <c r="AC213" s="144">
        <v>585832181</v>
      </c>
      <c r="AZ213" s="144">
        <v>2</v>
      </c>
      <c r="BA213" s="144">
        <f>IF(AZ213=1,G213,0)</f>
        <v>0</v>
      </c>
      <c r="BB213" s="144">
        <f>IF(AZ213=2,G213,0)</f>
        <v>0</v>
      </c>
      <c r="BC213" s="144">
        <f>IF(AZ213=3,G213,0)</f>
        <v>0</v>
      </c>
      <c r="BD213" s="144">
        <f>IF(AZ213=4,G213,0)</f>
        <v>0</v>
      </c>
      <c r="BE213" s="144">
        <f>IF(AZ213=5,G213,0)</f>
        <v>0</v>
      </c>
      <c r="CA213" s="173">
        <v>3</v>
      </c>
      <c r="CB213" s="173">
        <v>1</v>
      </c>
      <c r="CZ213" s="144">
        <v>1E-3</v>
      </c>
    </row>
    <row r="214" spans="1:104">
      <c r="A214" s="174"/>
      <c r="B214" s="176"/>
      <c r="C214" s="225" t="s">
        <v>387</v>
      </c>
      <c r="D214" s="226"/>
      <c r="E214" s="177">
        <v>146.3083</v>
      </c>
      <c r="F214" s="178"/>
      <c r="G214" s="179"/>
      <c r="M214" s="175" t="s">
        <v>387</v>
      </c>
      <c r="O214" s="166"/>
    </row>
    <row r="215" spans="1:104">
      <c r="A215" s="167">
        <v>103</v>
      </c>
      <c r="B215" s="168" t="s">
        <v>388</v>
      </c>
      <c r="C215" s="169" t="s">
        <v>389</v>
      </c>
      <c r="D215" s="170" t="s">
        <v>383</v>
      </c>
      <c r="E215" s="171">
        <v>24.384699999999999</v>
      </c>
      <c r="F215" s="202"/>
      <c r="G215" s="172">
        <f>E215*F215</f>
        <v>0</v>
      </c>
      <c r="O215" s="166">
        <v>2</v>
      </c>
      <c r="AA215" s="144">
        <v>3</v>
      </c>
      <c r="AB215" s="144">
        <v>1</v>
      </c>
      <c r="AC215" s="144" t="s">
        <v>388</v>
      </c>
      <c r="AZ215" s="144">
        <v>2</v>
      </c>
      <c r="BA215" s="144">
        <f>IF(AZ215=1,G215,0)</f>
        <v>0</v>
      </c>
      <c r="BB215" s="144">
        <f>IF(AZ215=2,G215,0)</f>
        <v>0</v>
      </c>
      <c r="BC215" s="144">
        <f>IF(AZ215=3,G215,0)</f>
        <v>0</v>
      </c>
      <c r="BD215" s="144">
        <f>IF(AZ215=4,G215,0)</f>
        <v>0</v>
      </c>
      <c r="BE215" s="144">
        <f>IF(AZ215=5,G215,0)</f>
        <v>0</v>
      </c>
      <c r="CA215" s="173">
        <v>3</v>
      </c>
      <c r="CB215" s="173">
        <v>1</v>
      </c>
      <c r="CZ215" s="144">
        <v>1E-3</v>
      </c>
    </row>
    <row r="216" spans="1:104">
      <c r="A216" s="174"/>
      <c r="B216" s="176"/>
      <c r="C216" s="225" t="s">
        <v>390</v>
      </c>
      <c r="D216" s="226"/>
      <c r="E216" s="177">
        <v>24.384699999999999</v>
      </c>
      <c r="F216" s="178"/>
      <c r="G216" s="179"/>
      <c r="M216" s="175" t="s">
        <v>390</v>
      </c>
      <c r="O216" s="166"/>
    </row>
    <row r="217" spans="1:104">
      <c r="A217" s="167">
        <v>104</v>
      </c>
      <c r="B217" s="168" t="s">
        <v>391</v>
      </c>
      <c r="C217" s="169" t="s">
        <v>392</v>
      </c>
      <c r="D217" s="170" t="s">
        <v>85</v>
      </c>
      <c r="E217" s="171">
        <v>44.705300000000001</v>
      </c>
      <c r="F217" s="202"/>
      <c r="G217" s="172">
        <f>E217*F217</f>
        <v>0</v>
      </c>
      <c r="O217" s="166">
        <v>2</v>
      </c>
      <c r="AA217" s="144">
        <v>3</v>
      </c>
      <c r="AB217" s="144">
        <v>1</v>
      </c>
      <c r="AC217" s="144">
        <v>597642030</v>
      </c>
      <c r="AZ217" s="144">
        <v>2</v>
      </c>
      <c r="BA217" s="144">
        <f>IF(AZ217=1,G217,0)</f>
        <v>0</v>
      </c>
      <c r="BB217" s="144">
        <f>IF(AZ217=2,G217,0)</f>
        <v>0</v>
      </c>
      <c r="BC217" s="144">
        <f>IF(AZ217=3,G217,0)</f>
        <v>0</v>
      </c>
      <c r="BD217" s="144">
        <f>IF(AZ217=4,G217,0)</f>
        <v>0</v>
      </c>
      <c r="BE217" s="144">
        <f>IF(AZ217=5,G217,0)</f>
        <v>0</v>
      </c>
      <c r="CA217" s="173">
        <v>3</v>
      </c>
      <c r="CB217" s="173">
        <v>1</v>
      </c>
      <c r="CZ217" s="144">
        <v>1.9199999999999998E-2</v>
      </c>
    </row>
    <row r="218" spans="1:104">
      <c r="A218" s="174"/>
      <c r="B218" s="176"/>
      <c r="C218" s="225" t="s">
        <v>393</v>
      </c>
      <c r="D218" s="226"/>
      <c r="E218" s="177">
        <v>40.641199999999998</v>
      </c>
      <c r="F218" s="178"/>
      <c r="G218" s="179"/>
      <c r="M218" s="175" t="s">
        <v>393</v>
      </c>
      <c r="O218" s="166"/>
    </row>
    <row r="219" spans="1:104">
      <c r="A219" s="174"/>
      <c r="B219" s="176"/>
      <c r="C219" s="225" t="s">
        <v>394</v>
      </c>
      <c r="D219" s="226"/>
      <c r="E219" s="177">
        <v>4.0640999999999998</v>
      </c>
      <c r="F219" s="178"/>
      <c r="G219" s="179"/>
      <c r="M219" s="175" t="s">
        <v>394</v>
      </c>
      <c r="O219" s="166"/>
    </row>
    <row r="220" spans="1:104">
      <c r="A220" s="167">
        <v>105</v>
      </c>
      <c r="B220" s="168" t="s">
        <v>395</v>
      </c>
      <c r="C220" s="169" t="s">
        <v>396</v>
      </c>
      <c r="D220" s="170" t="s">
        <v>107</v>
      </c>
      <c r="E220" s="171">
        <v>183.33269999999999</v>
      </c>
      <c r="F220" s="202"/>
      <c r="G220" s="172">
        <f>E220*F220</f>
        <v>0</v>
      </c>
      <c r="O220" s="166">
        <v>2</v>
      </c>
      <c r="AA220" s="144">
        <v>3</v>
      </c>
      <c r="AB220" s="144">
        <v>1</v>
      </c>
      <c r="AC220" s="144">
        <v>597642410</v>
      </c>
      <c r="AZ220" s="144">
        <v>2</v>
      </c>
      <c r="BA220" s="144">
        <f>IF(AZ220=1,G220,0)</f>
        <v>0</v>
      </c>
      <c r="BB220" s="144">
        <f>IF(AZ220=2,G220,0)</f>
        <v>0</v>
      </c>
      <c r="BC220" s="144">
        <f>IF(AZ220=3,G220,0)</f>
        <v>0</v>
      </c>
      <c r="BD220" s="144">
        <f>IF(AZ220=4,G220,0)</f>
        <v>0</v>
      </c>
      <c r="BE220" s="144">
        <f>IF(AZ220=5,G220,0)</f>
        <v>0</v>
      </c>
      <c r="CA220" s="173">
        <v>3</v>
      </c>
      <c r="CB220" s="173">
        <v>1</v>
      </c>
      <c r="CZ220" s="144">
        <v>4.4999999999999999E-4</v>
      </c>
    </row>
    <row r="221" spans="1:104">
      <c r="A221" s="174"/>
      <c r="B221" s="176"/>
      <c r="C221" s="225" t="s">
        <v>397</v>
      </c>
      <c r="D221" s="226"/>
      <c r="E221" s="177">
        <v>166.66669999999999</v>
      </c>
      <c r="F221" s="178"/>
      <c r="G221" s="179"/>
      <c r="M221" s="175" t="s">
        <v>397</v>
      </c>
      <c r="O221" s="166"/>
    </row>
    <row r="222" spans="1:104">
      <c r="A222" s="174"/>
      <c r="B222" s="176"/>
      <c r="C222" s="225" t="s">
        <v>398</v>
      </c>
      <c r="D222" s="226"/>
      <c r="E222" s="177">
        <v>16.666</v>
      </c>
      <c r="F222" s="178"/>
      <c r="G222" s="179"/>
      <c r="M222" s="175" t="s">
        <v>398</v>
      </c>
      <c r="O222" s="166"/>
    </row>
    <row r="223" spans="1:104">
      <c r="A223" s="167">
        <v>106</v>
      </c>
      <c r="B223" s="168" t="s">
        <v>399</v>
      </c>
      <c r="C223" s="169" t="s">
        <v>400</v>
      </c>
      <c r="D223" s="170" t="s">
        <v>158</v>
      </c>
      <c r="E223" s="171">
        <v>1.364821375</v>
      </c>
      <c r="F223" s="202"/>
      <c r="G223" s="172">
        <f>E223*F223</f>
        <v>0</v>
      </c>
      <c r="O223" s="166">
        <v>2</v>
      </c>
      <c r="AA223" s="144">
        <v>7</v>
      </c>
      <c r="AB223" s="144">
        <v>1001</v>
      </c>
      <c r="AC223" s="144">
        <v>5</v>
      </c>
      <c r="AZ223" s="144">
        <v>2</v>
      </c>
      <c r="BA223" s="144">
        <f>IF(AZ223=1,G223,0)</f>
        <v>0</v>
      </c>
      <c r="BB223" s="144">
        <f>IF(AZ223=2,G223,0)</f>
        <v>0</v>
      </c>
      <c r="BC223" s="144">
        <f>IF(AZ223=3,G223,0)</f>
        <v>0</v>
      </c>
      <c r="BD223" s="144">
        <f>IF(AZ223=4,G223,0)</f>
        <v>0</v>
      </c>
      <c r="BE223" s="144">
        <f>IF(AZ223=5,G223,0)</f>
        <v>0</v>
      </c>
      <c r="CA223" s="173">
        <v>7</v>
      </c>
      <c r="CB223" s="173">
        <v>1001</v>
      </c>
      <c r="CZ223" s="144">
        <v>0</v>
      </c>
    </row>
    <row r="224" spans="1:104">
      <c r="A224" s="180"/>
      <c r="B224" s="181" t="s">
        <v>75</v>
      </c>
      <c r="C224" s="182" t="str">
        <f>CONCATENATE(B193," ",C193)</f>
        <v>771 Podlahy z dlaždic a obklady</v>
      </c>
      <c r="D224" s="183"/>
      <c r="E224" s="184"/>
      <c r="F224" s="185"/>
      <c r="G224" s="186">
        <f>SUM(G193:G223)</f>
        <v>0</v>
      </c>
      <c r="O224" s="166">
        <v>4</v>
      </c>
      <c r="BA224" s="187">
        <f>SUM(BA193:BA223)</f>
        <v>0</v>
      </c>
      <c r="BB224" s="187">
        <f>SUM(BB193:BB223)</f>
        <v>0</v>
      </c>
      <c r="BC224" s="187">
        <f>SUM(BC193:BC223)</f>
        <v>0</v>
      </c>
      <c r="BD224" s="187">
        <f>SUM(BD193:BD223)</f>
        <v>0</v>
      </c>
      <c r="BE224" s="187">
        <f>SUM(BE193:BE223)</f>
        <v>0</v>
      </c>
    </row>
    <row r="225" spans="1:104">
      <c r="A225" s="159" t="s">
        <v>74</v>
      </c>
      <c r="B225" s="160" t="s">
        <v>401</v>
      </c>
      <c r="C225" s="161" t="s">
        <v>402</v>
      </c>
      <c r="D225" s="162"/>
      <c r="E225" s="163"/>
      <c r="F225" s="163"/>
      <c r="G225" s="164"/>
      <c r="H225" s="165"/>
      <c r="I225" s="165"/>
      <c r="O225" s="166">
        <v>1</v>
      </c>
    </row>
    <row r="226" spans="1:104">
      <c r="A226" s="167">
        <v>107</v>
      </c>
      <c r="B226" s="168" t="s">
        <v>403</v>
      </c>
      <c r="C226" s="169" t="s">
        <v>404</v>
      </c>
      <c r="D226" s="170" t="s">
        <v>85</v>
      </c>
      <c r="E226" s="171">
        <v>58.395000000000003</v>
      </c>
      <c r="F226" s="202"/>
      <c r="G226" s="172">
        <f>E226*F226</f>
        <v>0</v>
      </c>
      <c r="O226" s="166">
        <v>2</v>
      </c>
      <c r="AA226" s="144">
        <v>1</v>
      </c>
      <c r="AB226" s="144">
        <v>7</v>
      </c>
      <c r="AC226" s="144">
        <v>7</v>
      </c>
      <c r="AZ226" s="144">
        <v>2</v>
      </c>
      <c r="BA226" s="144">
        <f>IF(AZ226=1,G226,0)</f>
        <v>0</v>
      </c>
      <c r="BB226" s="144">
        <f>IF(AZ226=2,G226,0)</f>
        <v>0</v>
      </c>
      <c r="BC226" s="144">
        <f>IF(AZ226=3,G226,0)</f>
        <v>0</v>
      </c>
      <c r="BD226" s="144">
        <f>IF(AZ226=4,G226,0)</f>
        <v>0</v>
      </c>
      <c r="BE226" s="144">
        <f>IF(AZ226=5,G226,0)</f>
        <v>0</v>
      </c>
      <c r="CA226" s="173">
        <v>1</v>
      </c>
      <c r="CB226" s="173">
        <v>7</v>
      </c>
      <c r="CZ226" s="144">
        <v>0</v>
      </c>
    </row>
    <row r="227" spans="1:104">
      <c r="A227" s="167">
        <v>108</v>
      </c>
      <c r="B227" s="168" t="s">
        <v>405</v>
      </c>
      <c r="C227" s="169" t="s">
        <v>406</v>
      </c>
      <c r="D227" s="170" t="s">
        <v>107</v>
      </c>
      <c r="E227" s="171">
        <v>4</v>
      </c>
      <c r="F227" s="202"/>
      <c r="G227" s="172">
        <f>E227*F227</f>
        <v>0</v>
      </c>
      <c r="O227" s="166">
        <v>2</v>
      </c>
      <c r="AA227" s="144">
        <v>1</v>
      </c>
      <c r="AB227" s="144">
        <v>7</v>
      </c>
      <c r="AC227" s="144">
        <v>7</v>
      </c>
      <c r="AZ227" s="144">
        <v>2</v>
      </c>
      <c r="BA227" s="144">
        <f>IF(AZ227=1,G227,0)</f>
        <v>0</v>
      </c>
      <c r="BB227" s="144">
        <f>IF(AZ227=2,G227,0)</f>
        <v>0</v>
      </c>
      <c r="BC227" s="144">
        <f>IF(AZ227=3,G227,0)</f>
        <v>0</v>
      </c>
      <c r="BD227" s="144">
        <f>IF(AZ227=4,G227,0)</f>
        <v>0</v>
      </c>
      <c r="BE227" s="144">
        <f>IF(AZ227=5,G227,0)</f>
        <v>0</v>
      </c>
      <c r="CA227" s="173">
        <v>1</v>
      </c>
      <c r="CB227" s="173">
        <v>7</v>
      </c>
      <c r="CZ227" s="144">
        <v>0</v>
      </c>
    </row>
    <row r="228" spans="1:104">
      <c r="A228" s="174"/>
      <c r="B228" s="176"/>
      <c r="C228" s="225" t="s">
        <v>407</v>
      </c>
      <c r="D228" s="226"/>
      <c r="E228" s="177">
        <v>0</v>
      </c>
      <c r="F228" s="178"/>
      <c r="G228" s="179"/>
      <c r="M228" s="175" t="s">
        <v>407</v>
      </c>
      <c r="O228" s="166"/>
    </row>
    <row r="229" spans="1:104">
      <c r="A229" s="174"/>
      <c r="B229" s="176"/>
      <c r="C229" s="225" t="s">
        <v>408</v>
      </c>
      <c r="D229" s="226"/>
      <c r="E229" s="177">
        <v>4</v>
      </c>
      <c r="F229" s="178"/>
      <c r="G229" s="179"/>
      <c r="M229" s="175" t="s">
        <v>408</v>
      </c>
      <c r="O229" s="166"/>
    </row>
    <row r="230" spans="1:104">
      <c r="A230" s="167">
        <v>109</v>
      </c>
      <c r="B230" s="168" t="s">
        <v>409</v>
      </c>
      <c r="C230" s="169" t="s">
        <v>410</v>
      </c>
      <c r="D230" s="170" t="s">
        <v>107</v>
      </c>
      <c r="E230" s="171">
        <v>4</v>
      </c>
      <c r="F230" s="202"/>
      <c r="G230" s="172">
        <f>E230*F230</f>
        <v>0</v>
      </c>
      <c r="O230" s="166">
        <v>2</v>
      </c>
      <c r="AA230" s="144">
        <v>1</v>
      </c>
      <c r="AB230" s="144">
        <v>7</v>
      </c>
      <c r="AC230" s="144">
        <v>7</v>
      </c>
      <c r="AZ230" s="144">
        <v>2</v>
      </c>
      <c r="BA230" s="144">
        <f>IF(AZ230=1,G230,0)</f>
        <v>0</v>
      </c>
      <c r="BB230" s="144">
        <f>IF(AZ230=2,G230,0)</f>
        <v>0</v>
      </c>
      <c r="BC230" s="144">
        <f>IF(AZ230=3,G230,0)</f>
        <v>0</v>
      </c>
      <c r="BD230" s="144">
        <f>IF(AZ230=4,G230,0)</f>
        <v>0</v>
      </c>
      <c r="BE230" s="144">
        <f>IF(AZ230=5,G230,0)</f>
        <v>0</v>
      </c>
      <c r="CA230" s="173">
        <v>1</v>
      </c>
      <c r="CB230" s="173">
        <v>7</v>
      </c>
      <c r="CZ230" s="144">
        <v>0</v>
      </c>
    </row>
    <row r="231" spans="1:104">
      <c r="A231" s="174"/>
      <c r="B231" s="176"/>
      <c r="C231" s="225" t="s">
        <v>411</v>
      </c>
      <c r="D231" s="226"/>
      <c r="E231" s="177">
        <v>4</v>
      </c>
      <c r="F231" s="178"/>
      <c r="G231" s="179"/>
      <c r="M231" s="175" t="s">
        <v>411</v>
      </c>
      <c r="O231" s="166"/>
    </row>
    <row r="232" spans="1:104">
      <c r="A232" s="167">
        <v>110</v>
      </c>
      <c r="B232" s="168" t="s">
        <v>412</v>
      </c>
      <c r="C232" s="169" t="s">
        <v>413</v>
      </c>
      <c r="D232" s="170" t="s">
        <v>85</v>
      </c>
      <c r="E232" s="171">
        <v>58.395000000000003</v>
      </c>
      <c r="F232" s="202"/>
      <c r="G232" s="172">
        <f>E232*F232</f>
        <v>0</v>
      </c>
      <c r="O232" s="166">
        <v>2</v>
      </c>
      <c r="AA232" s="144">
        <v>1</v>
      </c>
      <c r="AB232" s="144">
        <v>7</v>
      </c>
      <c r="AC232" s="144">
        <v>7</v>
      </c>
      <c r="AZ232" s="144">
        <v>2</v>
      </c>
      <c r="BA232" s="144">
        <f>IF(AZ232=1,G232,0)</f>
        <v>0</v>
      </c>
      <c r="BB232" s="144">
        <f>IF(AZ232=2,G232,0)</f>
        <v>0</v>
      </c>
      <c r="BC232" s="144">
        <f>IF(AZ232=3,G232,0)</f>
        <v>0</v>
      </c>
      <c r="BD232" s="144">
        <f>IF(AZ232=4,G232,0)</f>
        <v>0</v>
      </c>
      <c r="BE232" s="144">
        <f>IF(AZ232=5,G232,0)</f>
        <v>0</v>
      </c>
      <c r="CA232" s="173">
        <v>1</v>
      </c>
      <c r="CB232" s="173">
        <v>7</v>
      </c>
      <c r="CZ232" s="144">
        <v>1.1E-4</v>
      </c>
    </row>
    <row r="233" spans="1:104">
      <c r="A233" s="167">
        <v>111</v>
      </c>
      <c r="B233" s="168" t="s">
        <v>414</v>
      </c>
      <c r="C233" s="169" t="s">
        <v>415</v>
      </c>
      <c r="D233" s="170" t="s">
        <v>85</v>
      </c>
      <c r="E233" s="171">
        <v>58.395000000000003</v>
      </c>
      <c r="F233" s="202"/>
      <c r="G233" s="172">
        <f>E233*F233</f>
        <v>0</v>
      </c>
      <c r="O233" s="166">
        <v>2</v>
      </c>
      <c r="AA233" s="144">
        <v>1</v>
      </c>
      <c r="AB233" s="144">
        <v>7</v>
      </c>
      <c r="AC233" s="144">
        <v>7</v>
      </c>
      <c r="AZ233" s="144">
        <v>2</v>
      </c>
      <c r="BA233" s="144">
        <f>IF(AZ233=1,G233,0)</f>
        <v>0</v>
      </c>
      <c r="BB233" s="144">
        <f>IF(AZ233=2,G233,0)</f>
        <v>0</v>
      </c>
      <c r="BC233" s="144">
        <f>IF(AZ233=3,G233,0)</f>
        <v>0</v>
      </c>
      <c r="BD233" s="144">
        <f>IF(AZ233=4,G233,0)</f>
        <v>0</v>
      </c>
      <c r="BE233" s="144">
        <f>IF(AZ233=5,G233,0)</f>
        <v>0</v>
      </c>
      <c r="CA233" s="173">
        <v>1</v>
      </c>
      <c r="CB233" s="173">
        <v>7</v>
      </c>
      <c r="CZ233" s="144">
        <v>0</v>
      </c>
    </row>
    <row r="234" spans="1:104">
      <c r="A234" s="167">
        <v>112</v>
      </c>
      <c r="B234" s="168" t="s">
        <v>416</v>
      </c>
      <c r="C234" s="169" t="s">
        <v>417</v>
      </c>
      <c r="D234" s="170" t="s">
        <v>85</v>
      </c>
      <c r="E234" s="171">
        <v>58.395000000000003</v>
      </c>
      <c r="F234" s="202"/>
      <c r="G234" s="172">
        <f>E234*F234</f>
        <v>0</v>
      </c>
      <c r="O234" s="166">
        <v>2</v>
      </c>
      <c r="AA234" s="144">
        <v>1</v>
      </c>
      <c r="AB234" s="144">
        <v>7</v>
      </c>
      <c r="AC234" s="144">
        <v>7</v>
      </c>
      <c r="AZ234" s="144">
        <v>2</v>
      </c>
      <c r="BA234" s="144">
        <f>IF(AZ234=1,G234,0)</f>
        <v>0</v>
      </c>
      <c r="BB234" s="144">
        <f>IF(AZ234=2,G234,0)</f>
        <v>0</v>
      </c>
      <c r="BC234" s="144">
        <f>IF(AZ234=3,G234,0)</f>
        <v>0</v>
      </c>
      <c r="BD234" s="144">
        <f>IF(AZ234=4,G234,0)</f>
        <v>0</v>
      </c>
      <c r="BE234" s="144">
        <f>IF(AZ234=5,G234,0)</f>
        <v>0</v>
      </c>
      <c r="CA234" s="173">
        <v>1</v>
      </c>
      <c r="CB234" s="173">
        <v>7</v>
      </c>
      <c r="CZ234" s="144">
        <v>4.9100000000000003E-3</v>
      </c>
    </row>
    <row r="235" spans="1:104">
      <c r="A235" s="174"/>
      <c r="B235" s="176"/>
      <c r="C235" s="225" t="s">
        <v>418</v>
      </c>
      <c r="D235" s="226"/>
      <c r="E235" s="177">
        <v>21.251999999999999</v>
      </c>
      <c r="F235" s="178"/>
      <c r="G235" s="179"/>
      <c r="M235" s="175" t="s">
        <v>418</v>
      </c>
      <c r="O235" s="166"/>
    </row>
    <row r="236" spans="1:104">
      <c r="A236" s="174"/>
      <c r="B236" s="176"/>
      <c r="C236" s="225" t="s">
        <v>419</v>
      </c>
      <c r="D236" s="226"/>
      <c r="E236" s="177">
        <v>-2.4</v>
      </c>
      <c r="F236" s="178"/>
      <c r="G236" s="179"/>
      <c r="M236" s="175" t="s">
        <v>419</v>
      </c>
      <c r="O236" s="166"/>
    </row>
    <row r="237" spans="1:104">
      <c r="A237" s="174"/>
      <c r="B237" s="176"/>
      <c r="C237" s="225" t="s">
        <v>482</v>
      </c>
      <c r="D237" s="226"/>
      <c r="E237" s="177">
        <v>19.382999999999999</v>
      </c>
      <c r="F237" s="178"/>
      <c r="G237" s="179"/>
      <c r="M237" s="175" t="s">
        <v>420</v>
      </c>
      <c r="O237" s="166"/>
    </row>
    <row r="238" spans="1:104">
      <c r="A238" s="174"/>
      <c r="B238" s="176"/>
      <c r="C238" s="225" t="s">
        <v>483</v>
      </c>
      <c r="D238" s="226"/>
      <c r="E238" s="177">
        <v>20.16</v>
      </c>
      <c r="F238" s="178"/>
      <c r="G238" s="179"/>
      <c r="M238" s="175" t="s">
        <v>421</v>
      </c>
      <c r="O238" s="166"/>
    </row>
    <row r="239" spans="1:104">
      <c r="A239" s="167">
        <v>113</v>
      </c>
      <c r="B239" s="168" t="s">
        <v>422</v>
      </c>
      <c r="C239" s="169" t="s">
        <v>423</v>
      </c>
      <c r="D239" s="170" t="s">
        <v>97</v>
      </c>
      <c r="E239" s="171">
        <v>27.68</v>
      </c>
      <c r="F239" s="202"/>
      <c r="G239" s="172">
        <f>E239*F239</f>
        <v>0</v>
      </c>
      <c r="O239" s="166">
        <v>2</v>
      </c>
      <c r="AA239" s="144">
        <v>1</v>
      </c>
      <c r="AB239" s="144">
        <v>7</v>
      </c>
      <c r="AC239" s="144">
        <v>7</v>
      </c>
      <c r="AZ239" s="144">
        <v>2</v>
      </c>
      <c r="BA239" s="144">
        <f>IF(AZ239=1,G239,0)</f>
        <v>0</v>
      </c>
      <c r="BB239" s="144">
        <f>IF(AZ239=2,G239,0)</f>
        <v>0</v>
      </c>
      <c r="BC239" s="144">
        <f>IF(AZ239=3,G239,0)</f>
        <v>0</v>
      </c>
      <c r="BD239" s="144">
        <f>IF(AZ239=4,G239,0)</f>
        <v>0</v>
      </c>
      <c r="BE239" s="144">
        <f>IF(AZ239=5,G239,0)</f>
        <v>0</v>
      </c>
      <c r="CA239" s="173">
        <v>1</v>
      </c>
      <c r="CB239" s="173">
        <v>7</v>
      </c>
      <c r="CZ239" s="144">
        <v>0</v>
      </c>
    </row>
    <row r="240" spans="1:104">
      <c r="A240" s="174"/>
      <c r="B240" s="176"/>
      <c r="C240" s="225" t="s">
        <v>424</v>
      </c>
      <c r="D240" s="226"/>
      <c r="E240" s="177">
        <v>10.199999999999999</v>
      </c>
      <c r="F240" s="178"/>
      <c r="G240" s="179"/>
      <c r="M240" s="175" t="s">
        <v>424</v>
      </c>
      <c r="O240" s="166"/>
    </row>
    <row r="241" spans="1:104">
      <c r="A241" s="174"/>
      <c r="B241" s="176"/>
      <c r="C241" s="225" t="s">
        <v>425</v>
      </c>
      <c r="D241" s="226"/>
      <c r="E241" s="177">
        <v>-1.2</v>
      </c>
      <c r="F241" s="178"/>
      <c r="G241" s="179"/>
      <c r="M241" s="175" t="s">
        <v>425</v>
      </c>
      <c r="O241" s="166"/>
    </row>
    <row r="242" spans="1:104">
      <c r="A242" s="174"/>
      <c r="B242" s="176"/>
      <c r="C242" s="225" t="s">
        <v>426</v>
      </c>
      <c r="D242" s="226"/>
      <c r="E242" s="177">
        <v>9.08</v>
      </c>
      <c r="F242" s="178"/>
      <c r="G242" s="179"/>
      <c r="M242" s="175" t="s">
        <v>426</v>
      </c>
      <c r="O242" s="166"/>
    </row>
    <row r="243" spans="1:104">
      <c r="A243" s="174"/>
      <c r="B243" s="176"/>
      <c r="C243" s="225" t="s">
        <v>427</v>
      </c>
      <c r="D243" s="226"/>
      <c r="E243" s="177">
        <v>9.6</v>
      </c>
      <c r="F243" s="178"/>
      <c r="G243" s="179"/>
      <c r="M243" s="175" t="s">
        <v>427</v>
      </c>
      <c r="O243" s="166"/>
    </row>
    <row r="244" spans="1:104">
      <c r="A244" s="167">
        <v>114</v>
      </c>
      <c r="B244" s="168" t="s">
        <v>428</v>
      </c>
      <c r="C244" s="169" t="s">
        <v>429</v>
      </c>
      <c r="D244" s="170" t="s">
        <v>107</v>
      </c>
      <c r="E244" s="171">
        <v>12</v>
      </c>
      <c r="F244" s="202"/>
      <c r="G244" s="172">
        <f>E244*F244</f>
        <v>0</v>
      </c>
      <c r="O244" s="166">
        <v>2</v>
      </c>
      <c r="AA244" s="144">
        <v>3</v>
      </c>
      <c r="AB244" s="144">
        <v>1</v>
      </c>
      <c r="AC244" s="144" t="s">
        <v>428</v>
      </c>
      <c r="AZ244" s="144">
        <v>2</v>
      </c>
      <c r="BA244" s="144">
        <f>IF(AZ244=1,G244,0)</f>
        <v>0</v>
      </c>
      <c r="BB244" s="144">
        <f>IF(AZ244=2,G244,0)</f>
        <v>0</v>
      </c>
      <c r="BC244" s="144">
        <f>IF(AZ244=3,G244,0)</f>
        <v>0</v>
      </c>
      <c r="BD244" s="144">
        <f>IF(AZ244=4,G244,0)</f>
        <v>0</v>
      </c>
      <c r="BE244" s="144">
        <f>IF(AZ244=5,G244,0)</f>
        <v>0</v>
      </c>
      <c r="CA244" s="173">
        <v>3</v>
      </c>
      <c r="CB244" s="173">
        <v>1</v>
      </c>
      <c r="CZ244" s="144">
        <v>3.1E-4</v>
      </c>
    </row>
    <row r="245" spans="1:104">
      <c r="A245" s="167">
        <v>115</v>
      </c>
      <c r="B245" s="168" t="s">
        <v>430</v>
      </c>
      <c r="C245" s="169" t="s">
        <v>431</v>
      </c>
      <c r="D245" s="170" t="s">
        <v>383</v>
      </c>
      <c r="E245" s="171">
        <v>291.97500000000002</v>
      </c>
      <c r="F245" s="202"/>
      <c r="G245" s="172">
        <f>E245*F245</f>
        <v>0</v>
      </c>
      <c r="O245" s="166">
        <v>2</v>
      </c>
      <c r="AA245" s="144">
        <v>3</v>
      </c>
      <c r="AB245" s="144">
        <v>1</v>
      </c>
      <c r="AC245" s="144" t="s">
        <v>430</v>
      </c>
      <c r="AZ245" s="144">
        <v>2</v>
      </c>
      <c r="BA245" s="144">
        <f>IF(AZ245=1,G245,0)</f>
        <v>0</v>
      </c>
      <c r="BB245" s="144">
        <f>IF(AZ245=2,G245,0)</f>
        <v>0</v>
      </c>
      <c r="BC245" s="144">
        <f>IF(AZ245=3,G245,0)</f>
        <v>0</v>
      </c>
      <c r="BD245" s="144">
        <f>IF(AZ245=4,G245,0)</f>
        <v>0</v>
      </c>
      <c r="BE245" s="144">
        <f>IF(AZ245=5,G245,0)</f>
        <v>0</v>
      </c>
      <c r="CA245" s="173">
        <v>3</v>
      </c>
      <c r="CB245" s="173">
        <v>1</v>
      </c>
      <c r="CZ245" s="144">
        <v>1.1999999999999999E-3</v>
      </c>
    </row>
    <row r="246" spans="1:104">
      <c r="A246" s="174"/>
      <c r="B246" s="176"/>
      <c r="C246" s="225" t="s">
        <v>432</v>
      </c>
      <c r="D246" s="226"/>
      <c r="E246" s="177">
        <v>0</v>
      </c>
      <c r="F246" s="178"/>
      <c r="G246" s="179"/>
      <c r="M246" s="175" t="s">
        <v>432</v>
      </c>
      <c r="O246" s="166"/>
    </row>
    <row r="247" spans="1:104">
      <c r="A247" s="174"/>
      <c r="B247" s="176"/>
      <c r="C247" s="225" t="s">
        <v>478</v>
      </c>
      <c r="D247" s="226"/>
      <c r="E247" s="177">
        <v>291.97500000000002</v>
      </c>
      <c r="F247" s="178"/>
      <c r="G247" s="179"/>
      <c r="M247" s="175" t="s">
        <v>433</v>
      </c>
      <c r="O247" s="166"/>
    </row>
    <row r="248" spans="1:104">
      <c r="A248" s="167">
        <v>116</v>
      </c>
      <c r="B248" s="168" t="s">
        <v>434</v>
      </c>
      <c r="C248" s="169" t="s">
        <v>435</v>
      </c>
      <c r="D248" s="170" t="s">
        <v>383</v>
      </c>
      <c r="E248" s="171">
        <v>210.22200000000001</v>
      </c>
      <c r="F248" s="202"/>
      <c r="G248" s="172">
        <f>E248*F248</f>
        <v>0</v>
      </c>
      <c r="O248" s="166">
        <v>2</v>
      </c>
      <c r="AA248" s="144">
        <v>3</v>
      </c>
      <c r="AB248" s="144">
        <v>1</v>
      </c>
      <c r="AC248" s="144" t="s">
        <v>434</v>
      </c>
      <c r="AZ248" s="144">
        <v>2</v>
      </c>
      <c r="BA248" s="144">
        <f>IF(AZ248=1,G248,0)</f>
        <v>0</v>
      </c>
      <c r="BB248" s="144">
        <f>IF(AZ248=2,G248,0)</f>
        <v>0</v>
      </c>
      <c r="BC248" s="144">
        <f>IF(AZ248=3,G248,0)</f>
        <v>0</v>
      </c>
      <c r="BD248" s="144">
        <f>IF(AZ248=4,G248,0)</f>
        <v>0</v>
      </c>
      <c r="BE248" s="144">
        <f>IF(AZ248=5,G248,0)</f>
        <v>0</v>
      </c>
      <c r="CA248" s="173">
        <v>3</v>
      </c>
      <c r="CB248" s="173">
        <v>1</v>
      </c>
      <c r="CZ248" s="144">
        <v>1E-3</v>
      </c>
    </row>
    <row r="249" spans="1:104">
      <c r="A249" s="174"/>
      <c r="B249" s="176"/>
      <c r="C249" s="225" t="s">
        <v>479</v>
      </c>
      <c r="D249" s="226"/>
      <c r="E249" s="177">
        <v>210.22200000000001</v>
      </c>
      <c r="F249" s="178"/>
      <c r="G249" s="179"/>
      <c r="M249" s="175" t="s">
        <v>436</v>
      </c>
      <c r="O249" s="166"/>
    </row>
    <row r="250" spans="1:104">
      <c r="A250" s="167">
        <v>117</v>
      </c>
      <c r="B250" s="168" t="s">
        <v>437</v>
      </c>
      <c r="C250" s="169" t="s">
        <v>438</v>
      </c>
      <c r="D250" s="170" t="s">
        <v>383</v>
      </c>
      <c r="E250" s="171">
        <v>35.036999999999999</v>
      </c>
      <c r="F250" s="202"/>
      <c r="G250" s="172">
        <f>E250*F250</f>
        <v>0</v>
      </c>
      <c r="O250" s="166">
        <v>2</v>
      </c>
      <c r="AA250" s="144">
        <v>3</v>
      </c>
      <c r="AB250" s="144">
        <v>1</v>
      </c>
      <c r="AC250" s="144" t="s">
        <v>437</v>
      </c>
      <c r="AZ250" s="144">
        <v>2</v>
      </c>
      <c r="BA250" s="144">
        <f>IF(AZ250=1,G250,0)</f>
        <v>0</v>
      </c>
      <c r="BB250" s="144">
        <f>IF(AZ250=2,G250,0)</f>
        <v>0</v>
      </c>
      <c r="BC250" s="144">
        <f>IF(AZ250=3,G250,0)</f>
        <v>0</v>
      </c>
      <c r="BD250" s="144">
        <f>IF(AZ250=4,G250,0)</f>
        <v>0</v>
      </c>
      <c r="BE250" s="144">
        <f>IF(AZ250=5,G250,0)</f>
        <v>0</v>
      </c>
      <c r="CA250" s="173">
        <v>3</v>
      </c>
      <c r="CB250" s="173">
        <v>1</v>
      </c>
      <c r="CZ250" s="144">
        <v>1E-3</v>
      </c>
    </row>
    <row r="251" spans="1:104">
      <c r="A251" s="174"/>
      <c r="B251" s="176"/>
      <c r="C251" s="225" t="s">
        <v>480</v>
      </c>
      <c r="D251" s="226"/>
      <c r="E251" s="177">
        <v>35.036999999999999</v>
      </c>
      <c r="F251" s="178"/>
      <c r="G251" s="179"/>
      <c r="M251" s="175" t="s">
        <v>439</v>
      </c>
      <c r="O251" s="166"/>
    </row>
    <row r="252" spans="1:104">
      <c r="A252" s="167">
        <v>118</v>
      </c>
      <c r="B252" s="168" t="s">
        <v>440</v>
      </c>
      <c r="C252" s="169" t="s">
        <v>441</v>
      </c>
      <c r="D252" s="170" t="s">
        <v>85</v>
      </c>
      <c r="E252" s="171">
        <v>67.154300000000006</v>
      </c>
      <c r="F252" s="202"/>
      <c r="G252" s="172">
        <f>E252*F252</f>
        <v>0</v>
      </c>
      <c r="O252" s="166">
        <v>2</v>
      </c>
      <c r="AA252" s="144">
        <v>3</v>
      </c>
      <c r="AB252" s="144">
        <v>1</v>
      </c>
      <c r="AC252" s="144" t="s">
        <v>440</v>
      </c>
      <c r="AZ252" s="144">
        <v>2</v>
      </c>
      <c r="BA252" s="144">
        <f>IF(AZ252=1,G252,0)</f>
        <v>0</v>
      </c>
      <c r="BB252" s="144">
        <f>IF(AZ252=2,G252,0)</f>
        <v>0</v>
      </c>
      <c r="BC252" s="144">
        <f>IF(AZ252=3,G252,0)</f>
        <v>0</v>
      </c>
      <c r="BD252" s="144">
        <f>IF(AZ252=4,G252,0)</f>
        <v>0</v>
      </c>
      <c r="BE252" s="144">
        <f>IF(AZ252=5,G252,0)</f>
        <v>0</v>
      </c>
      <c r="CA252" s="173">
        <v>3</v>
      </c>
      <c r="CB252" s="173">
        <v>1</v>
      </c>
      <c r="CZ252" s="144">
        <v>1.8499999999999999E-2</v>
      </c>
    </row>
    <row r="253" spans="1:104">
      <c r="A253" s="174"/>
      <c r="B253" s="176"/>
      <c r="C253" s="225" t="s">
        <v>484</v>
      </c>
      <c r="D253" s="226"/>
      <c r="E253" s="177">
        <v>58.395000000000003</v>
      </c>
      <c r="F253" s="178"/>
      <c r="G253" s="179"/>
      <c r="M253" s="175" t="s">
        <v>442</v>
      </c>
      <c r="O253" s="166"/>
    </row>
    <row r="254" spans="1:104">
      <c r="A254" s="174"/>
      <c r="B254" s="176"/>
      <c r="C254" s="225" t="s">
        <v>481</v>
      </c>
      <c r="D254" s="226"/>
      <c r="E254" s="177">
        <v>8.7591999999999999</v>
      </c>
      <c r="F254" s="178"/>
      <c r="G254" s="179"/>
      <c r="M254" s="175" t="s">
        <v>443</v>
      </c>
      <c r="O254" s="166"/>
    </row>
    <row r="255" spans="1:104">
      <c r="A255" s="167">
        <v>119</v>
      </c>
      <c r="B255" s="168" t="s">
        <v>444</v>
      </c>
      <c r="C255" s="169" t="s">
        <v>445</v>
      </c>
      <c r="D255" s="170" t="s">
        <v>158</v>
      </c>
      <c r="E255" s="171">
        <v>2.1348685270000001</v>
      </c>
      <c r="F255" s="202"/>
      <c r="G255" s="172">
        <f>E255*F255</f>
        <v>0</v>
      </c>
      <c r="O255" s="166">
        <v>2</v>
      </c>
      <c r="AA255" s="144">
        <v>7</v>
      </c>
      <c r="AB255" s="144">
        <v>1001</v>
      </c>
      <c r="AC255" s="144">
        <v>5</v>
      </c>
      <c r="AZ255" s="144">
        <v>2</v>
      </c>
      <c r="BA255" s="144">
        <f>IF(AZ255=1,G255,0)</f>
        <v>0</v>
      </c>
      <c r="BB255" s="144">
        <f>IF(AZ255=2,G255,0)</f>
        <v>0</v>
      </c>
      <c r="BC255" s="144">
        <f>IF(AZ255=3,G255,0)</f>
        <v>0</v>
      </c>
      <c r="BD255" s="144">
        <f>IF(AZ255=4,G255,0)</f>
        <v>0</v>
      </c>
      <c r="BE255" s="144">
        <f>IF(AZ255=5,G255,0)</f>
        <v>0</v>
      </c>
      <c r="CA255" s="173">
        <v>7</v>
      </c>
      <c r="CB255" s="173">
        <v>1001</v>
      </c>
      <c r="CZ255" s="144">
        <v>0</v>
      </c>
    </row>
    <row r="256" spans="1:104">
      <c r="A256" s="180"/>
      <c r="B256" s="181" t="s">
        <v>75</v>
      </c>
      <c r="C256" s="182" t="str">
        <f>CONCATENATE(B225," ",C225)</f>
        <v>781 Obklady keramické</v>
      </c>
      <c r="D256" s="183"/>
      <c r="E256" s="184"/>
      <c r="F256" s="185"/>
      <c r="G256" s="186">
        <f>SUM(G225:G255)</f>
        <v>0</v>
      </c>
      <c r="O256" s="166">
        <v>4</v>
      </c>
      <c r="BA256" s="187">
        <f>SUM(BA225:BA255)</f>
        <v>0</v>
      </c>
      <c r="BB256" s="187">
        <f>SUM(BB225:BB255)</f>
        <v>0</v>
      </c>
      <c r="BC256" s="187">
        <f>SUM(BC225:BC255)</f>
        <v>0</v>
      </c>
      <c r="BD256" s="187">
        <f>SUM(BD225:BD255)</f>
        <v>0</v>
      </c>
      <c r="BE256" s="187">
        <f>SUM(BE225:BE255)</f>
        <v>0</v>
      </c>
    </row>
    <row r="257" spans="1:104">
      <c r="A257" s="159" t="s">
        <v>74</v>
      </c>
      <c r="B257" s="160" t="s">
        <v>446</v>
      </c>
      <c r="C257" s="161" t="s">
        <v>447</v>
      </c>
      <c r="D257" s="162"/>
      <c r="E257" s="163"/>
      <c r="F257" s="163"/>
      <c r="G257" s="164"/>
      <c r="H257" s="165"/>
      <c r="I257" s="165"/>
      <c r="O257" s="166">
        <v>1</v>
      </c>
    </row>
    <row r="258" spans="1:104">
      <c r="A258" s="167">
        <v>120</v>
      </c>
      <c r="B258" s="168" t="s">
        <v>448</v>
      </c>
      <c r="C258" s="169" t="s">
        <v>449</v>
      </c>
      <c r="D258" s="170" t="s">
        <v>85</v>
      </c>
      <c r="E258" s="171">
        <v>180</v>
      </c>
      <c r="F258" s="202"/>
      <c r="G258" s="172">
        <f>E258*F258</f>
        <v>0</v>
      </c>
      <c r="O258" s="166">
        <v>2</v>
      </c>
      <c r="AA258" s="144">
        <v>1</v>
      </c>
      <c r="AB258" s="144">
        <v>7</v>
      </c>
      <c r="AC258" s="144">
        <v>7</v>
      </c>
      <c r="AZ258" s="144">
        <v>2</v>
      </c>
      <c r="BA258" s="144">
        <f>IF(AZ258=1,G258,0)</f>
        <v>0</v>
      </c>
      <c r="BB258" s="144">
        <f>IF(AZ258=2,G258,0)</f>
        <v>0</v>
      </c>
      <c r="BC258" s="144">
        <f>IF(AZ258=3,G258,0)</f>
        <v>0</v>
      </c>
      <c r="BD258" s="144">
        <f>IF(AZ258=4,G258,0)</f>
        <v>0</v>
      </c>
      <c r="BE258" s="144">
        <f>IF(AZ258=5,G258,0)</f>
        <v>0</v>
      </c>
      <c r="CA258" s="173">
        <v>1</v>
      </c>
      <c r="CB258" s="173">
        <v>7</v>
      </c>
      <c r="CZ258" s="144">
        <v>6.9999999999999994E-5</v>
      </c>
    </row>
    <row r="259" spans="1:104">
      <c r="A259" s="167">
        <v>121</v>
      </c>
      <c r="B259" s="168" t="s">
        <v>450</v>
      </c>
      <c r="C259" s="169" t="s">
        <v>451</v>
      </c>
      <c r="D259" s="170" t="s">
        <v>85</v>
      </c>
      <c r="E259" s="171">
        <v>180</v>
      </c>
      <c r="F259" s="202"/>
      <c r="G259" s="172">
        <f>E259*F259</f>
        <v>0</v>
      </c>
      <c r="O259" s="166">
        <v>2</v>
      </c>
      <c r="AA259" s="144">
        <v>1</v>
      </c>
      <c r="AB259" s="144">
        <v>7</v>
      </c>
      <c r="AC259" s="144">
        <v>7</v>
      </c>
      <c r="AZ259" s="144">
        <v>2</v>
      </c>
      <c r="BA259" s="144">
        <f>IF(AZ259=1,G259,0)</f>
        <v>0</v>
      </c>
      <c r="BB259" s="144">
        <f>IF(AZ259=2,G259,0)</f>
        <v>0</v>
      </c>
      <c r="BC259" s="144">
        <f>IF(AZ259=3,G259,0)</f>
        <v>0</v>
      </c>
      <c r="BD259" s="144">
        <f>IF(AZ259=4,G259,0)</f>
        <v>0</v>
      </c>
      <c r="BE259" s="144">
        <f>IF(AZ259=5,G259,0)</f>
        <v>0</v>
      </c>
      <c r="CA259" s="173">
        <v>1</v>
      </c>
      <c r="CB259" s="173">
        <v>7</v>
      </c>
      <c r="CZ259" s="144">
        <v>1.3999999999999999E-4</v>
      </c>
    </row>
    <row r="260" spans="1:104">
      <c r="A260" s="167">
        <v>122</v>
      </c>
      <c r="B260" s="168" t="s">
        <v>452</v>
      </c>
      <c r="C260" s="169" t="s">
        <v>453</v>
      </c>
      <c r="D260" s="170" t="s">
        <v>85</v>
      </c>
      <c r="E260" s="171">
        <v>178.30260000000001</v>
      </c>
      <c r="F260" s="202"/>
      <c r="G260" s="172">
        <f>E260*F260</f>
        <v>0</v>
      </c>
      <c r="O260" s="166">
        <v>2</v>
      </c>
      <c r="AA260" s="144">
        <v>1</v>
      </c>
      <c r="AB260" s="144">
        <v>7</v>
      </c>
      <c r="AC260" s="144">
        <v>7</v>
      </c>
      <c r="AZ260" s="144">
        <v>2</v>
      </c>
      <c r="BA260" s="144">
        <f>IF(AZ260=1,G260,0)</f>
        <v>0</v>
      </c>
      <c r="BB260" s="144">
        <f>IF(AZ260=2,G260,0)</f>
        <v>0</v>
      </c>
      <c r="BC260" s="144">
        <f>IF(AZ260=3,G260,0)</f>
        <v>0</v>
      </c>
      <c r="BD260" s="144">
        <f>IF(AZ260=4,G260,0)</f>
        <v>0</v>
      </c>
      <c r="BE260" s="144">
        <f>IF(AZ260=5,G260,0)</f>
        <v>0</v>
      </c>
      <c r="CA260" s="173">
        <v>1</v>
      </c>
      <c r="CB260" s="173">
        <v>7</v>
      </c>
      <c r="CZ260" s="144">
        <v>0</v>
      </c>
    </row>
    <row r="261" spans="1:104">
      <c r="A261" s="174"/>
      <c r="B261" s="176"/>
      <c r="C261" s="225" t="s">
        <v>454</v>
      </c>
      <c r="D261" s="226"/>
      <c r="E261" s="177">
        <v>10.199999999999999</v>
      </c>
      <c r="F261" s="178"/>
      <c r="G261" s="179"/>
      <c r="M261" s="175" t="s">
        <v>454</v>
      </c>
      <c r="O261" s="166"/>
    </row>
    <row r="262" spans="1:104">
      <c r="A262" s="174"/>
      <c r="B262" s="176"/>
      <c r="C262" s="225" t="s">
        <v>455</v>
      </c>
      <c r="D262" s="226"/>
      <c r="E262" s="177">
        <v>6.4264000000000001</v>
      </c>
      <c r="F262" s="178"/>
      <c r="G262" s="179"/>
      <c r="M262" s="175" t="s">
        <v>455</v>
      </c>
      <c r="O262" s="166"/>
    </row>
    <row r="263" spans="1:104">
      <c r="A263" s="174"/>
      <c r="B263" s="176"/>
      <c r="C263" s="225" t="s">
        <v>456</v>
      </c>
      <c r="D263" s="226"/>
      <c r="E263" s="177">
        <v>10.896000000000001</v>
      </c>
      <c r="F263" s="178"/>
      <c r="G263" s="179"/>
      <c r="M263" s="175" t="s">
        <v>456</v>
      </c>
      <c r="O263" s="166"/>
    </row>
    <row r="264" spans="1:104">
      <c r="A264" s="174"/>
      <c r="B264" s="176"/>
      <c r="C264" s="225" t="s">
        <v>457</v>
      </c>
      <c r="D264" s="226"/>
      <c r="E264" s="177">
        <v>6.8208000000000002</v>
      </c>
      <c r="F264" s="178"/>
      <c r="G264" s="179"/>
      <c r="M264" s="175" t="s">
        <v>457</v>
      </c>
      <c r="O264" s="166"/>
    </row>
    <row r="265" spans="1:104">
      <c r="A265" s="174"/>
      <c r="B265" s="176"/>
      <c r="C265" s="225" t="s">
        <v>458</v>
      </c>
      <c r="D265" s="226"/>
      <c r="E265" s="177">
        <v>28.93</v>
      </c>
      <c r="F265" s="178"/>
      <c r="G265" s="179"/>
      <c r="M265" s="175" t="s">
        <v>458</v>
      </c>
      <c r="O265" s="166"/>
    </row>
    <row r="266" spans="1:104">
      <c r="A266" s="174"/>
      <c r="B266" s="176"/>
      <c r="C266" s="225" t="s">
        <v>457</v>
      </c>
      <c r="D266" s="226"/>
      <c r="E266" s="177">
        <v>6.8208000000000002</v>
      </c>
      <c r="F266" s="178"/>
      <c r="G266" s="179"/>
      <c r="M266" s="175" t="s">
        <v>457</v>
      </c>
      <c r="O266" s="166"/>
    </row>
    <row r="267" spans="1:104">
      <c r="A267" s="174"/>
      <c r="B267" s="176"/>
      <c r="C267" s="225" t="s">
        <v>459</v>
      </c>
      <c r="D267" s="226"/>
      <c r="E267" s="177">
        <v>31.184999999999999</v>
      </c>
      <c r="F267" s="178"/>
      <c r="G267" s="179"/>
      <c r="M267" s="175" t="s">
        <v>459</v>
      </c>
      <c r="O267" s="166"/>
    </row>
    <row r="268" spans="1:104">
      <c r="A268" s="174"/>
      <c r="B268" s="176"/>
      <c r="C268" s="225" t="s">
        <v>460</v>
      </c>
      <c r="D268" s="226"/>
      <c r="E268" s="177">
        <v>7.8731999999999998</v>
      </c>
      <c r="F268" s="178"/>
      <c r="G268" s="179"/>
      <c r="M268" s="175" t="s">
        <v>460</v>
      </c>
      <c r="O268" s="166"/>
    </row>
    <row r="269" spans="1:104">
      <c r="A269" s="174"/>
      <c r="B269" s="176"/>
      <c r="C269" s="225" t="s">
        <v>461</v>
      </c>
      <c r="D269" s="226"/>
      <c r="E269" s="177">
        <v>30.524999999999999</v>
      </c>
      <c r="F269" s="178"/>
      <c r="G269" s="179"/>
      <c r="M269" s="175" t="s">
        <v>461</v>
      </c>
      <c r="O269" s="166"/>
    </row>
    <row r="270" spans="1:104">
      <c r="A270" s="174"/>
      <c r="B270" s="176"/>
      <c r="C270" s="225" t="s">
        <v>462</v>
      </c>
      <c r="D270" s="226"/>
      <c r="E270" s="177">
        <v>7.5746000000000002</v>
      </c>
      <c r="F270" s="178"/>
      <c r="G270" s="179"/>
      <c r="M270" s="175" t="s">
        <v>462</v>
      </c>
      <c r="O270" s="166"/>
    </row>
    <row r="271" spans="1:104">
      <c r="A271" s="174"/>
      <c r="B271" s="176"/>
      <c r="C271" s="225" t="s">
        <v>463</v>
      </c>
      <c r="D271" s="226"/>
      <c r="E271" s="177">
        <v>25.63</v>
      </c>
      <c r="F271" s="178"/>
      <c r="G271" s="179"/>
      <c r="M271" s="175" t="s">
        <v>463</v>
      </c>
      <c r="O271" s="166"/>
    </row>
    <row r="272" spans="1:104">
      <c r="A272" s="174"/>
      <c r="B272" s="176"/>
      <c r="C272" s="225" t="s">
        <v>464</v>
      </c>
      <c r="D272" s="226"/>
      <c r="E272" s="177">
        <v>5.4207999999999998</v>
      </c>
      <c r="F272" s="178"/>
      <c r="G272" s="179"/>
      <c r="M272" s="175" t="s">
        <v>464</v>
      </c>
      <c r="O272" s="166"/>
    </row>
    <row r="273" spans="1:104">
      <c r="A273" s="180"/>
      <c r="B273" s="181" t="s">
        <v>75</v>
      </c>
      <c r="C273" s="182" t="str">
        <f>CONCATENATE(B257," ",C257)</f>
        <v>784 Malby</v>
      </c>
      <c r="D273" s="183"/>
      <c r="E273" s="184"/>
      <c r="F273" s="185"/>
      <c r="G273" s="186">
        <f>SUM(G257:G272)</f>
        <v>0</v>
      </c>
      <c r="O273" s="166">
        <v>4</v>
      </c>
      <c r="BA273" s="187">
        <f>SUM(BA257:BA272)</f>
        <v>0</v>
      </c>
      <c r="BB273" s="187">
        <f>SUM(BB257:BB272)</f>
        <v>0</v>
      </c>
      <c r="BC273" s="187">
        <f>SUM(BC257:BC272)</f>
        <v>0</v>
      </c>
      <c r="BD273" s="187">
        <f>SUM(BD257:BD272)</f>
        <v>0</v>
      </c>
      <c r="BE273" s="187">
        <f>SUM(BE257:BE272)</f>
        <v>0</v>
      </c>
    </row>
    <row r="274" spans="1:104">
      <c r="A274" s="159" t="s">
        <v>74</v>
      </c>
      <c r="B274" s="160" t="s">
        <v>465</v>
      </c>
      <c r="C274" s="161" t="s">
        <v>466</v>
      </c>
      <c r="D274" s="162"/>
      <c r="E274" s="163"/>
      <c r="F274" s="163"/>
      <c r="G274" s="164"/>
      <c r="H274" s="165"/>
      <c r="I274" s="165"/>
      <c r="O274" s="166">
        <v>1</v>
      </c>
    </row>
    <row r="275" spans="1:104">
      <c r="A275" s="167">
        <v>123</v>
      </c>
      <c r="B275" s="168" t="s">
        <v>467</v>
      </c>
      <c r="C275" s="169" t="s">
        <v>468</v>
      </c>
      <c r="D275" s="170" t="s">
        <v>469</v>
      </c>
      <c r="E275" s="171">
        <v>1</v>
      </c>
      <c r="F275" s="202">
        <v>0</v>
      </c>
      <c r="G275" s="172">
        <f>E275*F275</f>
        <v>0</v>
      </c>
      <c r="O275" s="166">
        <v>2</v>
      </c>
      <c r="AA275" s="144">
        <v>12</v>
      </c>
      <c r="AB275" s="144">
        <v>0</v>
      </c>
      <c r="AC275" s="144">
        <v>95</v>
      </c>
      <c r="AZ275" s="144">
        <v>4</v>
      </c>
      <c r="BA275" s="144">
        <f>IF(AZ275=1,G275,0)</f>
        <v>0</v>
      </c>
      <c r="BB275" s="144">
        <f>IF(AZ275=2,G275,0)</f>
        <v>0</v>
      </c>
      <c r="BC275" s="144">
        <f>IF(AZ275=3,G275,0)</f>
        <v>0</v>
      </c>
      <c r="BD275" s="144">
        <f>IF(AZ275=4,G275,0)</f>
        <v>0</v>
      </c>
      <c r="BE275" s="144">
        <f>IF(AZ275=5,G275,0)</f>
        <v>0</v>
      </c>
      <c r="CA275" s="173">
        <v>12</v>
      </c>
      <c r="CB275" s="173">
        <v>0</v>
      </c>
      <c r="CZ275" s="144">
        <v>0</v>
      </c>
    </row>
    <row r="276" spans="1:104">
      <c r="A276" s="174"/>
      <c r="B276" s="176"/>
      <c r="C276" s="225" t="s">
        <v>470</v>
      </c>
      <c r="D276" s="226"/>
      <c r="E276" s="177">
        <v>1</v>
      </c>
      <c r="F276" s="178"/>
      <c r="G276" s="179"/>
      <c r="M276" s="175" t="s">
        <v>470</v>
      </c>
      <c r="O276" s="166"/>
    </row>
    <row r="277" spans="1:104">
      <c r="A277" s="180"/>
      <c r="B277" s="181" t="s">
        <v>75</v>
      </c>
      <c r="C277" s="182" t="str">
        <f>CONCATENATE(B274," ",C274)</f>
        <v>M21 Elektromontáže</v>
      </c>
      <c r="D277" s="183"/>
      <c r="E277" s="184"/>
      <c r="F277" s="185"/>
      <c r="G277" s="186">
        <f>SUM(G274:G276)</f>
        <v>0</v>
      </c>
      <c r="O277" s="166">
        <v>4</v>
      </c>
      <c r="BA277" s="187">
        <f>SUM(BA274:BA276)</f>
        <v>0</v>
      </c>
      <c r="BB277" s="187">
        <f>SUM(BB274:BB276)</f>
        <v>0</v>
      </c>
      <c r="BC277" s="187">
        <f>SUM(BC274:BC276)</f>
        <v>0</v>
      </c>
      <c r="BD277" s="187">
        <f>SUM(BD274:BD276)</f>
        <v>0</v>
      </c>
      <c r="BE277" s="187">
        <f>SUM(BE274:BE276)</f>
        <v>0</v>
      </c>
    </row>
    <row r="278" spans="1:104">
      <c r="E278" s="144"/>
    </row>
    <row r="279" spans="1:104">
      <c r="E279" s="144"/>
    </row>
    <row r="280" spans="1:104">
      <c r="E280" s="144"/>
    </row>
    <row r="281" spans="1:104">
      <c r="E281" s="144"/>
    </row>
    <row r="282" spans="1:104">
      <c r="E282" s="144"/>
    </row>
    <row r="283" spans="1:104">
      <c r="E283" s="144"/>
    </row>
    <row r="284" spans="1:104">
      <c r="E284" s="144"/>
    </row>
    <row r="285" spans="1:104">
      <c r="E285" s="144"/>
    </row>
    <row r="286" spans="1:104">
      <c r="E286" s="144"/>
    </row>
    <row r="287" spans="1:104">
      <c r="E287" s="144"/>
    </row>
    <row r="288" spans="1:104">
      <c r="E288" s="144"/>
    </row>
    <row r="289" spans="1:7">
      <c r="E289" s="144"/>
    </row>
    <row r="290" spans="1:7">
      <c r="E290" s="144"/>
    </row>
    <row r="291" spans="1:7">
      <c r="E291" s="144"/>
    </row>
    <row r="292" spans="1:7">
      <c r="E292" s="144"/>
    </row>
    <row r="293" spans="1:7">
      <c r="E293" s="144"/>
    </row>
    <row r="294" spans="1:7">
      <c r="E294" s="144"/>
    </row>
    <row r="295" spans="1:7">
      <c r="E295" s="144"/>
    </row>
    <row r="296" spans="1:7">
      <c r="E296" s="144"/>
    </row>
    <row r="297" spans="1:7">
      <c r="E297" s="144"/>
    </row>
    <row r="298" spans="1:7">
      <c r="E298" s="144"/>
    </row>
    <row r="299" spans="1:7">
      <c r="E299" s="144"/>
    </row>
    <row r="300" spans="1:7">
      <c r="E300" s="144"/>
    </row>
    <row r="301" spans="1:7">
      <c r="A301" s="188"/>
      <c r="B301" s="188"/>
      <c r="C301" s="188"/>
      <c r="D301" s="188"/>
      <c r="E301" s="188"/>
      <c r="F301" s="188"/>
      <c r="G301" s="188"/>
    </row>
    <row r="302" spans="1:7">
      <c r="A302" s="188"/>
      <c r="B302" s="188"/>
      <c r="C302" s="188"/>
      <c r="D302" s="188"/>
      <c r="E302" s="188"/>
      <c r="F302" s="188"/>
      <c r="G302" s="188"/>
    </row>
    <row r="303" spans="1:7">
      <c r="A303" s="188"/>
      <c r="B303" s="188"/>
      <c r="C303" s="188"/>
      <c r="D303" s="188"/>
      <c r="E303" s="188"/>
      <c r="F303" s="188"/>
      <c r="G303" s="188"/>
    </row>
    <row r="304" spans="1:7">
      <c r="A304" s="188"/>
      <c r="B304" s="188"/>
      <c r="C304" s="188"/>
      <c r="D304" s="188"/>
      <c r="E304" s="188"/>
      <c r="F304" s="188"/>
      <c r="G304" s="188"/>
    </row>
    <row r="305" spans="5:5">
      <c r="E305" s="144"/>
    </row>
    <row r="306" spans="5:5">
      <c r="E306" s="144"/>
    </row>
    <row r="307" spans="5:5">
      <c r="E307" s="144"/>
    </row>
    <row r="308" spans="5:5">
      <c r="E308" s="144"/>
    </row>
    <row r="309" spans="5:5">
      <c r="E309" s="144"/>
    </row>
    <row r="310" spans="5:5">
      <c r="E310" s="144"/>
    </row>
    <row r="311" spans="5:5">
      <c r="E311" s="144"/>
    </row>
    <row r="312" spans="5:5">
      <c r="E312" s="144"/>
    </row>
    <row r="313" spans="5:5">
      <c r="E313" s="144"/>
    </row>
    <row r="314" spans="5:5">
      <c r="E314" s="144"/>
    </row>
    <row r="315" spans="5:5">
      <c r="E315" s="144"/>
    </row>
    <row r="316" spans="5:5">
      <c r="E316" s="144"/>
    </row>
    <row r="317" spans="5:5">
      <c r="E317" s="144"/>
    </row>
    <row r="318" spans="5:5">
      <c r="E318" s="144"/>
    </row>
    <row r="319" spans="5:5">
      <c r="E319" s="144"/>
    </row>
    <row r="320" spans="5:5">
      <c r="E320" s="144"/>
    </row>
    <row r="321" spans="1:5">
      <c r="E321" s="144"/>
    </row>
    <row r="322" spans="1:5">
      <c r="E322" s="144"/>
    </row>
    <row r="323" spans="1:5">
      <c r="E323" s="144"/>
    </row>
    <row r="324" spans="1:5">
      <c r="E324" s="144"/>
    </row>
    <row r="325" spans="1:5">
      <c r="E325" s="144"/>
    </row>
    <row r="326" spans="1:5">
      <c r="E326" s="144"/>
    </row>
    <row r="327" spans="1:5">
      <c r="E327" s="144"/>
    </row>
    <row r="328" spans="1:5">
      <c r="E328" s="144"/>
    </row>
    <row r="329" spans="1:5">
      <c r="E329" s="144"/>
    </row>
    <row r="330" spans="1:5">
      <c r="E330" s="144"/>
    </row>
    <row r="331" spans="1:5">
      <c r="E331" s="144"/>
    </row>
    <row r="332" spans="1:5">
      <c r="E332" s="144"/>
    </row>
    <row r="333" spans="1:5">
      <c r="E333" s="144"/>
    </row>
    <row r="334" spans="1:5">
      <c r="E334" s="144"/>
    </row>
    <row r="335" spans="1:5">
      <c r="E335" s="144"/>
    </row>
    <row r="336" spans="1:5">
      <c r="A336" s="189"/>
      <c r="B336" s="189"/>
    </row>
    <row r="337" spans="1:7">
      <c r="A337" s="188"/>
      <c r="B337" s="188"/>
      <c r="C337" s="191"/>
      <c r="D337" s="191"/>
      <c r="E337" s="192"/>
      <c r="F337" s="191"/>
      <c r="G337" s="193"/>
    </row>
    <row r="338" spans="1:7">
      <c r="A338" s="194"/>
      <c r="B338" s="194"/>
      <c r="C338" s="188"/>
      <c r="D338" s="188"/>
      <c r="E338" s="195"/>
      <c r="F338" s="188"/>
      <c r="G338" s="188"/>
    </row>
    <row r="339" spans="1:7">
      <c r="A339" s="188"/>
      <c r="B339" s="188"/>
      <c r="C339" s="188"/>
      <c r="D339" s="188"/>
      <c r="E339" s="195"/>
      <c r="F339" s="188"/>
      <c r="G339" s="188"/>
    </row>
    <row r="340" spans="1:7">
      <c r="A340" s="188"/>
      <c r="B340" s="188"/>
      <c r="C340" s="188"/>
      <c r="D340" s="188"/>
      <c r="E340" s="195"/>
      <c r="F340" s="188"/>
      <c r="G340" s="188"/>
    </row>
    <row r="341" spans="1:7">
      <c r="A341" s="188"/>
      <c r="B341" s="188"/>
      <c r="C341" s="188"/>
      <c r="D341" s="188"/>
      <c r="E341" s="195"/>
      <c r="F341" s="188"/>
      <c r="G341" s="188"/>
    </row>
    <row r="342" spans="1:7">
      <c r="A342" s="188"/>
      <c r="B342" s="188"/>
      <c r="C342" s="188"/>
      <c r="D342" s="188"/>
      <c r="E342" s="195"/>
      <c r="F342" s="188"/>
      <c r="G342" s="188"/>
    </row>
    <row r="343" spans="1:7">
      <c r="A343" s="188"/>
      <c r="B343" s="188"/>
      <c r="C343" s="188"/>
      <c r="D343" s="188"/>
      <c r="E343" s="195"/>
      <c r="F343" s="188"/>
      <c r="G343" s="188"/>
    </row>
    <row r="344" spans="1:7">
      <c r="A344" s="188"/>
      <c r="B344" s="188"/>
      <c r="C344" s="188"/>
      <c r="D344" s="188"/>
      <c r="E344" s="195"/>
      <c r="F344" s="188"/>
      <c r="G344" s="188"/>
    </row>
    <row r="345" spans="1:7">
      <c r="A345" s="188"/>
      <c r="B345" s="188"/>
      <c r="C345" s="188"/>
      <c r="D345" s="188"/>
      <c r="E345" s="195"/>
      <c r="F345" s="188"/>
      <c r="G345" s="188"/>
    </row>
    <row r="346" spans="1:7">
      <c r="A346" s="188"/>
      <c r="B346" s="188"/>
      <c r="C346" s="188"/>
      <c r="D346" s="188"/>
      <c r="E346" s="195"/>
      <c r="F346" s="188"/>
      <c r="G346" s="188"/>
    </row>
    <row r="347" spans="1:7">
      <c r="A347" s="188"/>
      <c r="B347" s="188"/>
      <c r="C347" s="188"/>
      <c r="D347" s="188"/>
      <c r="E347" s="195"/>
      <c r="F347" s="188"/>
      <c r="G347" s="188"/>
    </row>
    <row r="348" spans="1:7">
      <c r="A348" s="188"/>
      <c r="B348" s="188"/>
      <c r="C348" s="188"/>
      <c r="D348" s="188"/>
      <c r="E348" s="195"/>
      <c r="F348" s="188"/>
      <c r="G348" s="188"/>
    </row>
    <row r="349" spans="1:7">
      <c r="A349" s="188"/>
      <c r="B349" s="188"/>
      <c r="C349" s="188"/>
      <c r="D349" s="188"/>
      <c r="E349" s="195"/>
      <c r="F349" s="188"/>
      <c r="G349" s="188"/>
    </row>
    <row r="350" spans="1:7">
      <c r="A350" s="188"/>
      <c r="B350" s="188"/>
      <c r="C350" s="188"/>
      <c r="D350" s="188"/>
      <c r="E350" s="195"/>
      <c r="F350" s="188"/>
      <c r="G350" s="188"/>
    </row>
  </sheetData>
  <mergeCells count="116">
    <mergeCell ref="C14:D14"/>
    <mergeCell ref="C20:D20"/>
    <mergeCell ref="C24:D24"/>
    <mergeCell ref="C25:D25"/>
    <mergeCell ref="A1:G1"/>
    <mergeCell ref="A3:B3"/>
    <mergeCell ref="A4:B4"/>
    <mergeCell ref="E4:G4"/>
    <mergeCell ref="C9:D9"/>
    <mergeCell ref="C10:D10"/>
    <mergeCell ref="C12:D12"/>
    <mergeCell ref="C13:D13"/>
    <mergeCell ref="C39:D39"/>
    <mergeCell ref="C40:D40"/>
    <mergeCell ref="C41:D41"/>
    <mergeCell ref="C42:D42"/>
    <mergeCell ref="C43:D43"/>
    <mergeCell ref="C45:D45"/>
    <mergeCell ref="C46:D46"/>
    <mergeCell ref="C47:D47"/>
    <mergeCell ref="C31:D31"/>
    <mergeCell ref="C35:D35"/>
    <mergeCell ref="C91:D91"/>
    <mergeCell ref="C93:D93"/>
    <mergeCell ref="C94:D94"/>
    <mergeCell ref="C95:D95"/>
    <mergeCell ref="C55:D55"/>
    <mergeCell ref="C59:D59"/>
    <mergeCell ref="C61:D61"/>
    <mergeCell ref="C63:D63"/>
    <mergeCell ref="C48:D48"/>
    <mergeCell ref="C49:D49"/>
    <mergeCell ref="C51:D51"/>
    <mergeCell ref="C52:D52"/>
    <mergeCell ref="C53:D53"/>
    <mergeCell ref="C54:D54"/>
    <mergeCell ref="C114:D114"/>
    <mergeCell ref="C120:D120"/>
    <mergeCell ref="C121:D121"/>
    <mergeCell ref="C129:D129"/>
    <mergeCell ref="C132:D132"/>
    <mergeCell ref="C133:D133"/>
    <mergeCell ref="C134:D134"/>
    <mergeCell ref="C138:D138"/>
    <mergeCell ref="C97:D97"/>
    <mergeCell ref="C98:D98"/>
    <mergeCell ref="C99:D99"/>
    <mergeCell ref="C101:D101"/>
    <mergeCell ref="C109:D109"/>
    <mergeCell ref="C110:D110"/>
    <mergeCell ref="C111:D111"/>
    <mergeCell ref="C113:D113"/>
    <mergeCell ref="C154:D154"/>
    <mergeCell ref="C155:D155"/>
    <mergeCell ref="C157:D157"/>
    <mergeCell ref="C160:D160"/>
    <mergeCell ref="C169:D169"/>
    <mergeCell ref="C170:D170"/>
    <mergeCell ref="C171:D171"/>
    <mergeCell ref="C140:D140"/>
    <mergeCell ref="C141:D141"/>
    <mergeCell ref="C148:D148"/>
    <mergeCell ref="C149:D149"/>
    <mergeCell ref="C151:D151"/>
    <mergeCell ref="C152:D152"/>
    <mergeCell ref="C197:D197"/>
    <mergeCell ref="C199:D199"/>
    <mergeCell ref="C200:D200"/>
    <mergeCell ref="C201:D201"/>
    <mergeCell ref="C202:D202"/>
    <mergeCell ref="C203:D203"/>
    <mergeCell ref="C204:D204"/>
    <mergeCell ref="C206:D206"/>
    <mergeCell ref="C176:D176"/>
    <mergeCell ref="C177:D177"/>
    <mergeCell ref="C179:D179"/>
    <mergeCell ref="C180:D180"/>
    <mergeCell ref="C184:D184"/>
    <mergeCell ref="C221:D221"/>
    <mergeCell ref="C222:D222"/>
    <mergeCell ref="C228:D228"/>
    <mergeCell ref="C229:D229"/>
    <mergeCell ref="C231:D231"/>
    <mergeCell ref="C235:D235"/>
    <mergeCell ref="C236:D236"/>
    <mergeCell ref="C237:D237"/>
    <mergeCell ref="C210:D210"/>
    <mergeCell ref="C212:D212"/>
    <mergeCell ref="C214:D214"/>
    <mergeCell ref="C216:D216"/>
    <mergeCell ref="C218:D218"/>
    <mergeCell ref="C219:D219"/>
    <mergeCell ref="C247:D247"/>
    <mergeCell ref="C249:D249"/>
    <mergeCell ref="C251:D251"/>
    <mergeCell ref="C253:D253"/>
    <mergeCell ref="C254:D254"/>
    <mergeCell ref="C270:D270"/>
    <mergeCell ref="C271:D271"/>
    <mergeCell ref="C272:D272"/>
    <mergeCell ref="C238:D238"/>
    <mergeCell ref="C240:D240"/>
    <mergeCell ref="C241:D241"/>
    <mergeCell ref="C242:D242"/>
    <mergeCell ref="C243:D243"/>
    <mergeCell ref="C246:D246"/>
    <mergeCell ref="C276:D276"/>
    <mergeCell ref="C261:D261"/>
    <mergeCell ref="C262:D262"/>
    <mergeCell ref="C263:D263"/>
    <mergeCell ref="C264:D264"/>
    <mergeCell ref="C265:D265"/>
    <mergeCell ref="C266:D266"/>
    <mergeCell ref="C267:D267"/>
    <mergeCell ref="C268:D268"/>
    <mergeCell ref="C269:D26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J.Š.</dc:creator>
  <cp:lastModifiedBy>J.Š.</cp:lastModifiedBy>
  <dcterms:created xsi:type="dcterms:W3CDTF">2025-03-27T13:29:33Z</dcterms:created>
  <dcterms:modified xsi:type="dcterms:W3CDTF">2025-04-08T12:38:43Z</dcterms:modified>
</cp:coreProperties>
</file>