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amuvbrne-my.sharepoint.com/personal/18639_post_jamu_cz/Documents/Dokumenty/OP JAK/OP JAK ERDF studenti se SP/Veřejné zakázky/Zpřístupnění objektu HF/Realizace/Priloha_3_Projektova_dokumentace_pro_provadeni_stavby/Výkaz výměr/"/>
    </mc:Choice>
  </mc:AlternateContent>
  <xr:revisionPtr revIDLastSave="9" documentId="13_ncr:1_{633E1D47-6077-42F2-8072-96E8DBE7C56F}" xr6:coauthVersionLast="47" xr6:coauthVersionMax="47" xr10:uidLastSave="{F06B2912-97C6-4A68-96F6-C38373A6033F}"/>
  <bookViews>
    <workbookView xWindow="-120" yWindow="-120" windowWidth="29040" windowHeight="15840" activeTab="2" xr2:uid="{041052CA-411B-43D8-A1F7-47BA7E423997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3" l="1"/>
  <c r="C10" i="3"/>
  <c r="C9" i="3"/>
  <c r="C4" i="3"/>
  <c r="B3" i="3"/>
  <c r="I48" i="2"/>
  <c r="H48" i="2"/>
  <c r="H46" i="2"/>
  <c r="I45" i="2"/>
  <c r="H45" i="2"/>
  <c r="G45" i="2"/>
  <c r="E45" i="2"/>
  <c r="I42" i="2"/>
  <c r="H42" i="2"/>
  <c r="G42" i="2"/>
  <c r="E42" i="2"/>
  <c r="I41" i="2"/>
  <c r="H41" i="2"/>
  <c r="G41" i="2"/>
  <c r="E41" i="2"/>
  <c r="I40" i="2"/>
  <c r="H40" i="2"/>
  <c r="G40" i="2"/>
  <c r="E40" i="2"/>
  <c r="I39" i="2"/>
  <c r="H39" i="2"/>
  <c r="G39" i="2"/>
  <c r="E39" i="2"/>
  <c r="I38" i="2"/>
  <c r="H38" i="2"/>
  <c r="G38" i="2"/>
  <c r="E38" i="2"/>
  <c r="I37" i="2"/>
  <c r="H37" i="2"/>
  <c r="G37" i="2"/>
  <c r="E37" i="2"/>
  <c r="I35" i="2"/>
  <c r="H35" i="2"/>
  <c r="G35" i="2"/>
  <c r="E35" i="2"/>
  <c r="I34" i="2"/>
  <c r="H34" i="2"/>
  <c r="G34" i="2"/>
  <c r="E34" i="2"/>
  <c r="I33" i="2"/>
  <c r="H33" i="2"/>
  <c r="G33" i="2"/>
  <c r="E33" i="2"/>
  <c r="I32" i="2"/>
  <c r="H32" i="2"/>
  <c r="G32" i="2"/>
  <c r="E32" i="2"/>
  <c r="I30" i="2"/>
  <c r="H30" i="2"/>
  <c r="G30" i="2"/>
  <c r="E30" i="2"/>
  <c r="I29" i="2"/>
  <c r="H29" i="2"/>
  <c r="G29" i="2"/>
  <c r="E29" i="2"/>
  <c r="I27" i="2"/>
  <c r="H27" i="2"/>
  <c r="G27" i="2"/>
  <c r="E27" i="2"/>
  <c r="I26" i="2"/>
  <c r="H26" i="2"/>
  <c r="G26" i="2"/>
  <c r="E26" i="2"/>
  <c r="I25" i="2"/>
  <c r="H25" i="2"/>
  <c r="G25" i="2"/>
  <c r="E25" i="2"/>
  <c r="I24" i="2"/>
  <c r="H24" i="2"/>
  <c r="H23" i="2"/>
  <c r="G23" i="2"/>
  <c r="E23" i="2"/>
  <c r="I23" i="2" s="1"/>
  <c r="H21" i="2"/>
  <c r="G21" i="2"/>
  <c r="E21" i="2"/>
  <c r="I21" i="2" s="1"/>
  <c r="H20" i="2"/>
  <c r="G20" i="2"/>
  <c r="E20" i="2"/>
  <c r="I20" i="2" s="1"/>
  <c r="H18" i="2"/>
  <c r="G18" i="2"/>
  <c r="E18" i="2"/>
  <c r="I18" i="2" s="1"/>
  <c r="H16" i="2"/>
  <c r="G16" i="2"/>
  <c r="E16" i="2"/>
  <c r="I16" i="2" s="1"/>
  <c r="H15" i="2"/>
  <c r="G15" i="2"/>
  <c r="E15" i="2"/>
  <c r="I15" i="2" s="1"/>
  <c r="H13" i="2"/>
  <c r="G13" i="2"/>
  <c r="E13" i="2"/>
  <c r="I13" i="2" s="1"/>
  <c r="H12" i="2"/>
  <c r="G12" i="2"/>
  <c r="E12" i="2"/>
  <c r="I12" i="2" s="1"/>
  <c r="H10" i="2"/>
  <c r="G10" i="2"/>
  <c r="E10" i="2"/>
  <c r="I10" i="2" s="1"/>
  <c r="H9" i="2"/>
  <c r="G9" i="2"/>
  <c r="E9" i="2"/>
  <c r="I9" i="2" s="1"/>
  <c r="H8" i="2"/>
  <c r="G8" i="2"/>
  <c r="E8" i="2"/>
  <c r="I8" i="2" s="1"/>
  <c r="H7" i="2"/>
  <c r="G7" i="2"/>
  <c r="E7" i="2"/>
  <c r="I7" i="2" s="1"/>
  <c r="H5" i="2"/>
  <c r="G5" i="2"/>
  <c r="E5" i="2"/>
  <c r="I5" i="2" s="1"/>
  <c r="H4" i="2"/>
  <c r="G4" i="2"/>
  <c r="E4" i="2"/>
  <c r="L1" i="2" s="1"/>
  <c r="E46" i="2" s="1"/>
  <c r="H3" i="2"/>
  <c r="G3" i="2"/>
  <c r="E3" i="2"/>
  <c r="I3" i="2" s="1"/>
  <c r="G47" i="2" l="1"/>
  <c r="C6" i="3" s="1"/>
  <c r="I4" i="2"/>
  <c r="B4" i="3"/>
  <c r="B7" i="3" s="1"/>
  <c r="E47" i="2"/>
  <c r="C5" i="3" s="1"/>
  <c r="C8" i="3" s="1"/>
  <c r="I46" i="2"/>
  <c r="I47" i="2" l="1"/>
  <c r="B12" i="3"/>
  <c r="C7" i="3"/>
  <c r="C12" i="3" s="1"/>
  <c r="C19" i="3" l="1"/>
  <c r="C20" i="3"/>
  <c r="C13" i="3"/>
  <c r="C14" i="3"/>
  <c r="C15" i="3"/>
  <c r="C16" i="3" l="1"/>
  <c r="C22" i="3" s="1"/>
  <c r="C21" i="3"/>
  <c r="C24" i="3" l="1"/>
</calcChain>
</file>

<file path=xl/sharedStrings.xml><?xml version="1.0" encoding="utf-8"?>
<sst xmlns="http://schemas.openxmlformats.org/spreadsheetml/2006/main" count="194" uniqueCount="126">
  <si>
    <t>Název</t>
  </si>
  <si>
    <t>Hodnota</t>
  </si>
  <si>
    <t>Nadpis rekapitulace</t>
  </si>
  <si>
    <t>Seznam prací a dodávek elektrotechnických zařízení</t>
  </si>
  <si>
    <t>Akce</t>
  </si>
  <si>
    <t>Stavební úpravy 1.NP a posluchárny 205 objektu Hudební fakulty
JAMU Janáčkova akademie múzických umnění Komenského nám. 609/6</t>
  </si>
  <si>
    <t>Projekt</t>
  </si>
  <si>
    <t>D.1.4. Technika prostředí staveb
D.1.4.4 - Elektroinstalace - sociální zázemí</t>
  </si>
  <si>
    <t>Investor</t>
  </si>
  <si>
    <t>Janáčkova akademie múzických umnění Beethovenova 650/2 Brno</t>
  </si>
  <si>
    <t>Z. č.</t>
  </si>
  <si>
    <t>1551/24</t>
  </si>
  <si>
    <t>A. č.</t>
  </si>
  <si>
    <t/>
  </si>
  <si>
    <t>Smlouva</t>
  </si>
  <si>
    <t>Vypracoval</t>
  </si>
  <si>
    <t>Bohumil Slezák</t>
  </si>
  <si>
    <t>Kontroloval</t>
  </si>
  <si>
    <t>Ing. Radek Tesař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</si>
  <si>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</si>
  <si>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</si>
  <si>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</si>
  <si>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</si>
  <si>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</si>
  <si>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</si>
  <si>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Přesun dodávek  (1) %</t>
  </si>
  <si>
    <t>PPV  (1 nebo 6) %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</si>
  <si>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</si>
  <si>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</si>
  <si>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</si>
  <si>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</si>
  <si>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</si>
  <si>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</si>
  <si>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</si>
  <si>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</si>
  <si>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</si>
  <si>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</si>
  <si>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</si>
  <si>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</si>
  <si>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</si>
  <si>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</si>
  <si>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</si>
  <si>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</si>
  <si>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12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</si>
  <si>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</si>
  <si>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</si>
  <si>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</si>
  <si>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</si>
  <si>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</si>
  <si>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</si>
  <si>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</si>
  <si>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</si>
  <si>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</si>
  <si>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</si>
  <si>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KP 67/3_KA KRABICE PŘÍSTROJOVÁ</t>
  </si>
  <si>
    <t>ks</t>
  </si>
  <si>
    <t>LHD 20X20HF_HD LIŠTA HRANATÁ HF (2m/ks)</t>
  </si>
  <si>
    <t>LHD 40X20HF_HD LIŠTA HRANATÁ HF (2m/ks)</t>
  </si>
  <si>
    <t>SVORKOVNICE KRABICOVÁ</t>
  </si>
  <si>
    <t>2273-204 4x0,5-2,5mm2</t>
  </si>
  <si>
    <t>2273-203 3x0,5-2,5mm2</t>
  </si>
  <si>
    <t>2273-202 2x0,5-2,5mm2</t>
  </si>
  <si>
    <t>221-413 3x4 s páčkou</t>
  </si>
  <si>
    <t>PŘÍSTROJ OVLÁDAČE (s bezšroubovými svorkami), pro Tango®, Levit® (M), Neo® (Tech), Element®, Time® (Arbo), Future® linear, Solo® (carat), Busch-axcent®</t>
  </si>
  <si>
    <t>3559-A01345 Přístroj spínače jednopólového (bezšroubové svorky); řazení 1, 1So (do hořl. podkladů B až E)</t>
  </si>
  <si>
    <t>3559-A05345 Přístroj přepínače sériového (bezšroubové svorky); řazení 5 (do hořl. podkladů B až E)</t>
  </si>
  <si>
    <t>KRYT SPÍNAČE, Time® (Arbo)</t>
  </si>
  <si>
    <t>3558E-A00651 01 Kryt spínače kolébkového; d. Time, Element; b. bílá / ledová bílá (do hořl. podkladů B až E - při použití bezšroubových přístrojů)</t>
  </si>
  <si>
    <t>3558E-A00652 01 Kryt spínače kolébkového, dělený; d. Time, Element; b. bílá / ledová bílá (do hořl. podkladů B až E - při použití bezšroubových přístrojů)</t>
  </si>
  <si>
    <t>RÁMEČEK, Element®</t>
  </si>
  <si>
    <t>3901E-A00110 01 Rámeček pro elektroinstalační přístroje, jednonásobný; d. Element; b. bílá / ledová bílá (do hořl. podkladů B až E - při použití bezšroubových přístrojů)</t>
  </si>
  <si>
    <t>SILOVÉ KABELY S MALÝM MNOŽSTVÍM UVOLNĚNÉHO TEPLA PŘI POŽÁRU</t>
  </si>
  <si>
    <t>PRAFlaSafe X-J 3x1,5 RE , pevně</t>
  </si>
  <si>
    <t>m</t>
  </si>
  <si>
    <t>PRAFlaSafe X-O 3x1,5 RE , pevně</t>
  </si>
  <si>
    <t>BEZHALOGENOVÝ VF PÁROVÝ SDĚLOVACÍ KABEL</t>
  </si>
  <si>
    <t>PRAFlaCom F 3x2x0,8</t>
  </si>
  <si>
    <t>SVÍTIDLA A PŘÍSLUŠENSTVÍ</t>
  </si>
  <si>
    <t>75364 FULL MOON RING IP65 16W 4K; 1280lm</t>
  </si>
  <si>
    <t>75365 FULL MOON RING IP65 26W 4K; 2080lm</t>
  </si>
  <si>
    <t>Svítidlo nouzové - R1124 24 F65 LED 24W IP65 AT SE SE; autotest; autonomnost min. 1h (vč. piktogramu)</t>
  </si>
  <si>
    <t>kmpl</t>
  </si>
  <si>
    <t>RÁMEČEK, REFLEX SI (také pro signalizační systém)</t>
  </si>
  <si>
    <t>2511-214 Rámeček pro elektroinstalační přístroje, jednonásobný; d. Reflex SI; b. alpská bílá</t>
  </si>
  <si>
    <t>2512-214 Rámeček pro elektroinstalační přístroje, dvojnásobný, pro vodorovnou i svislou montáž; d. Reflex SI; b. alpská bílá</t>
  </si>
  <si>
    <t>TLAČÍTKO, REFLEX SI (signalizační systém)</t>
  </si>
  <si>
    <t>FAP 2001 Tlačítko prosvětlené, signální; d. Reflex SI; b. alpská bílá</t>
  </si>
  <si>
    <t>FAP 3002 Tlačítko signální, tahové; d. Reflex SI; b. alpská bílá</t>
  </si>
  <si>
    <t>FEH 2001 Modul kontrolní, s alarmem; d. Reflex SI; b. alpská bílá</t>
  </si>
  <si>
    <t>FLM 1000.CZ Transformátor (je součástí sady 3280E-A10002); d. Element, Time; b. bílá / bílá</t>
  </si>
  <si>
    <t>HODINOVE ZUCTOVACI SAZBY A NEZATŘÍDĚNÉ POLOŽKY</t>
  </si>
  <si>
    <t>Drobný nespecifikovaný materiál pro potřeby montáže a úplnou funkčnost díla(vruty, šrouby, hmoždinky, dutinky, záslepky, koncovky, stahovací pásky apod.)</t>
  </si>
  <si>
    <t>Drobné stavební práce, sekání drážek a kapes, průrazy zdí i stropem, zapravení</t>
  </si>
  <si>
    <t>hod</t>
  </si>
  <si>
    <t xml:space="preserve"> Montaz a práce s montáží (ukončování kabelů a vodičů, popis kabelů apod.)</t>
  </si>
  <si>
    <t>Vyhledani pripojovacích míst</t>
  </si>
  <si>
    <t>Koordinace prací s ostatními profesemi</t>
  </si>
  <si>
    <t xml:space="preserve"> Napojeni na stavajici zarizeni</t>
  </si>
  <si>
    <t>PROVEDENI REVIZNICH ZKOUSEK</t>
  </si>
  <si>
    <t>DLE CSN 331500</t>
  </si>
  <si>
    <t xml:space="preserve"> Revizni technik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</si>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</sst>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b/>
      <i/>
      <u/>
      <sz val="10"/>
      <color rgb="FF000000"/>
      <name val="敓潧⁥䥕缀"/>
      <charset val="238"/>
    </font>
    <font>
      <b/>
      <u/>
      <sz val="10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21DFC-5DC5-4168-9BF1-45D913DE4868}">
  <dimension ref="A1:D24"/>
  <sheetViews>
    <sheetView workbookViewId="0"/>
  </sheetViews>
  <sheetFormatPr defaultRowHeight="15"/>
  <cols>
    <col min="1" max="1" width="39.28515625" style="1" bestFit="1" customWidth="1"/>
    <col min="2" max="2" width="9.140625" style="10"/>
    <col min="3" max="3" width="9.28515625" style="10" bestFit="1" customWidth="1"/>
    <col min="6" max="6" width="0" hidden="1" customWidth="1"/>
  </cols>
  <sheetData>
    <row r="1" spans="1:4">
      <c r="A1" s="2" t="s">
        <v>0</v>
      </c>
      <c r="B1" s="11" t="s">
        <v>103</v>
      </c>
      <c r="C1" s="11" t="s">
        <v>104</v>
      </c>
      <c r="D1" s="3"/>
    </row>
    <row r="2" spans="1:4">
      <c r="A2" s="6" t="s">
        <v>105</v>
      </c>
      <c r="B2" s="18"/>
      <c r="C2" s="18"/>
      <c r="D2" s="3"/>
    </row>
    <row r="3" spans="1:4">
      <c r="A3" s="7" t="s">
        <v>106</v>
      </c>
      <c r="B3" s="13">
        <f>0</f>
        <v>0</v>
      </c>
      <c r="C3" s="13"/>
      <c r="D3" s="3"/>
    </row>
    <row r="4" spans="1:4">
      <c r="A4" s="7" t="s">
        <v>107</v>
      </c>
      <c r="B4" s="13">
        <f>B3 * Parametry!B16 / 100</f>
        <v>0</v>
      </c>
      <c r="C4" s="13">
        <f>B3 * Parametry!B17 / 100</f>
        <v>0</v>
      </c>
      <c r="D4" s="3"/>
    </row>
    <row r="5" spans="1:4">
      <c r="A5" s="7" t="s">
        <v>108</v>
      </c>
      <c r="B5" s="13"/>
      <c r="C5" s="13">
        <f>(Rozpočet!E47) + 0</f>
        <v>0</v>
      </c>
      <c r="D5" s="3"/>
    </row>
    <row r="6" spans="1:4">
      <c r="A6" s="7" t="s">
        <v>109</v>
      </c>
      <c r="B6" s="13"/>
      <c r="C6" s="13">
        <f>0 + (Rozpočet!G47) + 0</f>
        <v>0</v>
      </c>
      <c r="D6" s="3"/>
    </row>
    <row r="7" spans="1:4">
      <c r="A7" s="8" t="s">
        <v>110</v>
      </c>
      <c r="B7" s="19">
        <f>B3 + B4</f>
        <v>0</v>
      </c>
      <c r="C7" s="19">
        <f>C3 + C4 + C5 + C6</f>
        <v>0</v>
      </c>
      <c r="D7" s="3"/>
    </row>
    <row r="8" spans="1:4">
      <c r="A8" s="7" t="s">
        <v>111</v>
      </c>
      <c r="B8" s="13"/>
      <c r="C8" s="13">
        <f>(C5 + C6) * Parametry!B18 / 100</f>
        <v>0</v>
      </c>
      <c r="D8" s="3"/>
    </row>
    <row r="9" spans="1:4">
      <c r="A9" s="7" t="s">
        <v>112</v>
      </c>
      <c r="B9" s="13"/>
      <c r="C9" s="13">
        <f>0 + 0</f>
        <v>0</v>
      </c>
      <c r="D9" s="3"/>
    </row>
    <row r="10" spans="1:4">
      <c r="A10" s="7" t="s">
        <v>113</v>
      </c>
      <c r="B10" s="13"/>
      <c r="C10" s="13">
        <f>0 + 0</f>
        <v>0</v>
      </c>
      <c r="D10" s="3"/>
    </row>
    <row r="11" spans="1:4">
      <c r="A11" s="7" t="s">
        <v>114</v>
      </c>
      <c r="B11" s="13"/>
      <c r="C11" s="13">
        <f>(C9 + C10) * Parametry!B19 / 100</f>
        <v>0</v>
      </c>
      <c r="D11" s="3"/>
    </row>
    <row r="12" spans="1:4">
      <c r="A12" s="8" t="s">
        <v>115</v>
      </c>
      <c r="B12" s="19">
        <f>B7</f>
        <v>0</v>
      </c>
      <c r="C12" s="19">
        <f>C7 + C8 + C9 + C10 + C11</f>
        <v>0</v>
      </c>
      <c r="D12" s="3"/>
    </row>
    <row r="13" spans="1:4">
      <c r="A13" s="7" t="s">
        <v>116</v>
      </c>
      <c r="B13" s="13"/>
      <c r="C13" s="13">
        <f>(B12 + C12) * Parametry!B20 / 100</f>
        <v>0</v>
      </c>
      <c r="D13" s="3"/>
    </row>
    <row r="14" spans="1:4">
      <c r="A14" s="7" t="s">
        <v>117</v>
      </c>
      <c r="B14" s="13"/>
      <c r="C14" s="13">
        <f>(B12 + C12) * Parametry!B21 / 100</f>
        <v>0</v>
      </c>
      <c r="D14" s="3"/>
    </row>
    <row r="15" spans="1:4">
      <c r="A15" s="7" t="s">
        <v>118</v>
      </c>
      <c r="B15" s="13"/>
      <c r="C15" s="13">
        <f>(B7 + C7) * Parametry!B22 / 100</f>
        <v>0</v>
      </c>
      <c r="D15" s="3"/>
    </row>
    <row r="16" spans="1:4">
      <c r="A16" s="6" t="s">
        <v>119</v>
      </c>
      <c r="B16" s="18"/>
      <c r="C16" s="18">
        <f>B12 + C12 + C13 + C14 + C15</f>
        <v>0</v>
      </c>
      <c r="D16" s="3"/>
    </row>
    <row r="17" spans="1:4">
      <c r="A17" s="7" t="s">
        <v>13</v>
      </c>
      <c r="B17" s="13"/>
      <c r="C17" s="13"/>
      <c r="D17" s="3"/>
    </row>
    <row r="18" spans="1:4">
      <c r="A18" s="6" t="s">
        <v>120</v>
      </c>
      <c r="B18" s="18"/>
      <c r="C18" s="18"/>
      <c r="D18" s="3"/>
    </row>
    <row r="19" spans="1:4">
      <c r="A19" s="7" t="s">
        <v>121</v>
      </c>
      <c r="B19" s="13"/>
      <c r="C19" s="13">
        <f>C12 * Parametry!B23 / 100</f>
        <v>0</v>
      </c>
      <c r="D19" s="3"/>
    </row>
    <row r="20" spans="1:4">
      <c r="A20" s="7" t="s">
        <v>122</v>
      </c>
      <c r="B20" s="13"/>
      <c r="C20" s="13">
        <f>C12 * Parametry!B24 / 100</f>
        <v>0</v>
      </c>
      <c r="D20" s="3"/>
    </row>
    <row r="21" spans="1:4">
      <c r="A21" s="6" t="s">
        <v>123</v>
      </c>
      <c r="B21" s="18"/>
      <c r="C21" s="18">
        <f>C19 + C20</f>
        <v>0</v>
      </c>
      <c r="D21" s="3"/>
    </row>
    <row r="22" spans="1:4">
      <c r="A22" s="7" t="s">
        <v>124</v>
      </c>
      <c r="B22" s="13"/>
      <c r="C22" s="13" t="e">
        <f>Parametry!B25 * Parametry!B28 * (C16 * Parametry!B27)^Parametry!B26</f>
        <v>#NUM!</v>
      </c>
      <c r="D22" s="3"/>
    </row>
    <row r="23" spans="1:4">
      <c r="A23" s="7" t="s">
        <v>13</v>
      </c>
      <c r="B23" s="13"/>
      <c r="C23" s="13"/>
      <c r="D23" s="3"/>
    </row>
    <row r="24" spans="1:4">
      <c r="A24" s="4" t="s">
        <v>125</v>
      </c>
      <c r="B24" s="12"/>
      <c r="C24" s="12" t="e">
        <f>C16 + C21 + C22</f>
        <v>#NUM!</v>
      </c>
      <c r="D24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AA37E-FDD4-4C76-BF15-F44633FC3470}">
  <dimension ref="A1:L48"/>
  <sheetViews>
    <sheetView workbookViewId="0">
      <selection activeCell="F4" sqref="F4"/>
    </sheetView>
  </sheetViews>
  <sheetFormatPr defaultRowHeight="15"/>
  <cols>
    <col min="1" max="1" width="151" style="1" bestFit="1" customWidth="1"/>
    <col min="2" max="2" width="4.85546875" style="1" bestFit="1" customWidth="1"/>
    <col min="3" max="3" width="5.42578125" style="10" bestFit="1" customWidth="1"/>
    <col min="4" max="4" width="7.140625" style="10" bestFit="1" customWidth="1"/>
    <col min="5" max="5" width="13.42578125" style="10" bestFit="1" customWidth="1"/>
    <col min="6" max="6" width="6.42578125" style="10" bestFit="1" customWidth="1"/>
    <col min="7" max="7" width="12.5703125" style="10" bestFit="1" customWidth="1"/>
    <col min="8" max="8" width="7.7109375" style="10" customWidth="1"/>
    <col min="9" max="9" width="11.42578125" style="10" bestFit="1" customWidth="1"/>
    <col min="12" max="12" width="2" hidden="1" customWidth="1"/>
  </cols>
  <sheetData>
    <row r="1" spans="1:12">
      <c r="A1" s="2" t="s">
        <v>0</v>
      </c>
      <c r="B1" s="2" t="s">
        <v>45</v>
      </c>
      <c r="C1" s="11" t="s">
        <v>46</v>
      </c>
      <c r="D1" s="11" t="s">
        <v>47</v>
      </c>
      <c r="E1" s="11" t="s">
        <v>48</v>
      </c>
      <c r="F1" s="11" t="s">
        <v>49</v>
      </c>
      <c r="G1" s="11" t="s">
        <v>50</v>
      </c>
      <c r="H1" s="11" t="s">
        <v>51</v>
      </c>
      <c r="I1" s="11" t="s">
        <v>52</v>
      </c>
      <c r="J1" s="3"/>
      <c r="K1" s="3"/>
      <c r="L1">
        <f>Parametry!B33/100*E3+Parametry!B33/100*E4+Parametry!B33/100*E5+Parametry!B33/100*E7+Parametry!B33/100*E8+Parametry!B33/100*E9+Parametry!B33/100*E12+Parametry!B33/100*E13+Parametry!B33/100*E15+Parametry!B33/100*E16+Parametry!B33/100*E18+Parametry!B33/100*E20+Parametry!B33/100*E21+Parametry!B33/100*E23+Parametry!B33/100*E29+Parametry!B33/100*E30+Parametry!B33/100*E32+Parametry!B33/100*E33+Parametry!B33/100*E34+Parametry!B33/100*E35+Parametry!B33/100*E39+Parametry!B33/100*E40+Parametry!B33/100*E42</f>
        <v>0</v>
      </c>
    </row>
    <row r="2" spans="1:12">
      <c r="A2" s="4" t="s">
        <v>53</v>
      </c>
      <c r="B2" s="4" t="s">
        <v>13</v>
      </c>
      <c r="C2" s="12"/>
      <c r="D2" s="12"/>
      <c r="E2" s="12"/>
      <c r="F2" s="12"/>
      <c r="G2" s="12"/>
      <c r="H2" s="12"/>
      <c r="I2" s="12"/>
      <c r="J2" s="3"/>
      <c r="K2" s="3"/>
    </row>
    <row r="3" spans="1:12">
      <c r="A3" s="7" t="s">
        <v>54</v>
      </c>
      <c r="B3" s="7" t="s">
        <v>55</v>
      </c>
      <c r="C3" s="13">
        <v>20</v>
      </c>
      <c r="D3" s="13"/>
      <c r="E3" s="13">
        <f>C3*D3</f>
        <v>0</v>
      </c>
      <c r="F3" s="13"/>
      <c r="G3" s="13">
        <f>C3*F3</f>
        <v>0</v>
      </c>
      <c r="H3" s="13">
        <f t="shared" ref="H3:I5" si="0">D3+F3</f>
        <v>0</v>
      </c>
      <c r="I3" s="13">
        <f t="shared" si="0"/>
        <v>0</v>
      </c>
      <c r="J3" s="3"/>
      <c r="K3" s="3"/>
    </row>
    <row r="4" spans="1:12">
      <c r="A4" s="7" t="s">
        <v>56</v>
      </c>
      <c r="B4" s="7" t="s">
        <v>55</v>
      </c>
      <c r="C4" s="13">
        <v>45</v>
      </c>
      <c r="D4" s="13"/>
      <c r="E4" s="13">
        <f>C4*D4</f>
        <v>0</v>
      </c>
      <c r="F4" s="13"/>
      <c r="G4" s="13">
        <f>C4*F4</f>
        <v>0</v>
      </c>
      <c r="H4" s="13">
        <f t="shared" si="0"/>
        <v>0</v>
      </c>
      <c r="I4" s="13">
        <f t="shared" si="0"/>
        <v>0</v>
      </c>
      <c r="J4" s="3"/>
      <c r="K4" s="3"/>
    </row>
    <row r="5" spans="1:12">
      <c r="A5" s="7" t="s">
        <v>57</v>
      </c>
      <c r="B5" s="7" t="s">
        <v>55</v>
      </c>
      <c r="C5" s="13">
        <v>5</v>
      </c>
      <c r="D5" s="13"/>
      <c r="E5" s="13">
        <f>C5*D5</f>
        <v>0</v>
      </c>
      <c r="F5" s="13"/>
      <c r="G5" s="13">
        <f>C5*F5</f>
        <v>0</v>
      </c>
      <c r="H5" s="13">
        <f t="shared" si="0"/>
        <v>0</v>
      </c>
      <c r="I5" s="13">
        <f t="shared" si="0"/>
        <v>0</v>
      </c>
      <c r="J5" s="3"/>
      <c r="K5" s="3"/>
    </row>
    <row r="6" spans="1:12">
      <c r="A6" s="14" t="s">
        <v>58</v>
      </c>
      <c r="B6" s="14" t="s">
        <v>13</v>
      </c>
      <c r="C6" s="15"/>
      <c r="D6" s="15"/>
      <c r="E6" s="15"/>
      <c r="F6" s="15"/>
      <c r="G6" s="15"/>
      <c r="H6" s="15"/>
      <c r="I6" s="15"/>
      <c r="J6" s="3"/>
      <c r="K6" s="3"/>
    </row>
    <row r="7" spans="1:12">
      <c r="A7" s="7" t="s">
        <v>59</v>
      </c>
      <c r="B7" s="7" t="s">
        <v>55</v>
      </c>
      <c r="C7" s="13">
        <v>20</v>
      </c>
      <c r="D7" s="13"/>
      <c r="E7" s="13">
        <f>C7*D7</f>
        <v>0</v>
      </c>
      <c r="F7" s="13"/>
      <c r="G7" s="13">
        <f>C7*F7</f>
        <v>0</v>
      </c>
      <c r="H7" s="13">
        <f t="shared" ref="H7:I10" si="1">D7+F7</f>
        <v>0</v>
      </c>
      <c r="I7" s="13">
        <f t="shared" si="1"/>
        <v>0</v>
      </c>
      <c r="J7" s="3"/>
      <c r="K7" s="3"/>
    </row>
    <row r="8" spans="1:12">
      <c r="A8" s="7" t="s">
        <v>60</v>
      </c>
      <c r="B8" s="7" t="s">
        <v>55</v>
      </c>
      <c r="C8" s="13">
        <v>20</v>
      </c>
      <c r="D8" s="13"/>
      <c r="E8" s="13">
        <f>C8*D8</f>
        <v>0</v>
      </c>
      <c r="F8" s="13"/>
      <c r="G8" s="13">
        <f>C8*F8</f>
        <v>0</v>
      </c>
      <c r="H8" s="13">
        <f t="shared" si="1"/>
        <v>0</v>
      </c>
      <c r="I8" s="13">
        <f t="shared" si="1"/>
        <v>0</v>
      </c>
      <c r="J8" s="3"/>
      <c r="K8" s="3"/>
    </row>
    <row r="9" spans="1:12">
      <c r="A9" s="7" t="s">
        <v>61</v>
      </c>
      <c r="B9" s="7" t="s">
        <v>55</v>
      </c>
      <c r="C9" s="13">
        <v>20</v>
      </c>
      <c r="D9" s="13"/>
      <c r="E9" s="13">
        <f>C9*D9</f>
        <v>0</v>
      </c>
      <c r="F9" s="13"/>
      <c r="G9" s="13">
        <f>C9*F9</f>
        <v>0</v>
      </c>
      <c r="H9" s="13">
        <f t="shared" si="1"/>
        <v>0</v>
      </c>
      <c r="I9" s="13">
        <f t="shared" si="1"/>
        <v>0</v>
      </c>
      <c r="J9" s="3"/>
      <c r="K9" s="3"/>
    </row>
    <row r="10" spans="1:12">
      <c r="A10" s="7" t="s">
        <v>62</v>
      </c>
      <c r="B10" s="7" t="s">
        <v>55</v>
      </c>
      <c r="C10" s="13">
        <v>30</v>
      </c>
      <c r="D10" s="13"/>
      <c r="E10" s="13">
        <f>C10*D10</f>
        <v>0</v>
      </c>
      <c r="F10" s="13"/>
      <c r="G10" s="13">
        <f>C10*F10</f>
        <v>0</v>
      </c>
      <c r="H10" s="13">
        <f t="shared" si="1"/>
        <v>0</v>
      </c>
      <c r="I10" s="13">
        <f t="shared" si="1"/>
        <v>0</v>
      </c>
      <c r="J10" s="3"/>
      <c r="K10" s="3"/>
    </row>
    <row r="11" spans="1:12">
      <c r="A11" s="14" t="s">
        <v>63</v>
      </c>
      <c r="B11" s="14" t="s">
        <v>13</v>
      </c>
      <c r="C11" s="15"/>
      <c r="D11" s="15"/>
      <c r="E11" s="15"/>
      <c r="F11" s="15"/>
      <c r="G11" s="15"/>
      <c r="H11" s="15"/>
      <c r="I11" s="15"/>
      <c r="J11" s="3"/>
      <c r="K11" s="3"/>
    </row>
    <row r="12" spans="1:12">
      <c r="A12" s="7" t="s">
        <v>64</v>
      </c>
      <c r="B12" s="7" t="s">
        <v>55</v>
      </c>
      <c r="C12" s="13">
        <v>4</v>
      </c>
      <c r="D12" s="13"/>
      <c r="E12" s="13">
        <f>C12*D12</f>
        <v>0</v>
      </c>
      <c r="F12" s="13"/>
      <c r="G12" s="13">
        <f>C12*F12</f>
        <v>0</v>
      </c>
      <c r="H12" s="13">
        <f>D12+F12</f>
        <v>0</v>
      </c>
      <c r="I12" s="13">
        <f>E12+G12</f>
        <v>0</v>
      </c>
      <c r="J12" s="3"/>
      <c r="K12" s="3"/>
    </row>
    <row r="13" spans="1:12">
      <c r="A13" s="7" t="s">
        <v>65</v>
      </c>
      <c r="B13" s="7" t="s">
        <v>55</v>
      </c>
      <c r="C13" s="13">
        <v>1</v>
      </c>
      <c r="D13" s="13"/>
      <c r="E13" s="13">
        <f>C13*D13</f>
        <v>0</v>
      </c>
      <c r="F13" s="13"/>
      <c r="G13" s="13">
        <f>C13*F13</f>
        <v>0</v>
      </c>
      <c r="H13" s="13">
        <f>D13+F13</f>
        <v>0</v>
      </c>
      <c r="I13" s="13">
        <f>E13+G13</f>
        <v>0</v>
      </c>
      <c r="J13" s="3"/>
      <c r="K13" s="3"/>
    </row>
    <row r="14" spans="1:12">
      <c r="A14" s="14" t="s">
        <v>66</v>
      </c>
      <c r="B14" s="14" t="s">
        <v>13</v>
      </c>
      <c r="C14" s="15"/>
      <c r="D14" s="15"/>
      <c r="E14" s="15"/>
      <c r="F14" s="15"/>
      <c r="G14" s="15"/>
      <c r="H14" s="15"/>
      <c r="I14" s="15"/>
      <c r="J14" s="3"/>
      <c r="K14" s="3"/>
    </row>
    <row r="15" spans="1:12">
      <c r="A15" s="7" t="s">
        <v>67</v>
      </c>
      <c r="B15" s="7" t="s">
        <v>55</v>
      </c>
      <c r="C15" s="13">
        <v>4</v>
      </c>
      <c r="D15" s="13"/>
      <c r="E15" s="13">
        <f>C15*D15</f>
        <v>0</v>
      </c>
      <c r="F15" s="13"/>
      <c r="G15" s="13">
        <f>C15*F15</f>
        <v>0</v>
      </c>
      <c r="H15" s="13">
        <f>D15+F15</f>
        <v>0</v>
      </c>
      <c r="I15" s="13">
        <f>E15+G15</f>
        <v>0</v>
      </c>
      <c r="J15" s="3"/>
      <c r="K15" s="3"/>
    </row>
    <row r="16" spans="1:12">
      <c r="A16" s="7" t="s">
        <v>68</v>
      </c>
      <c r="B16" s="7" t="s">
        <v>55</v>
      </c>
      <c r="C16" s="13">
        <v>1</v>
      </c>
      <c r="D16" s="13"/>
      <c r="E16" s="13">
        <f>C16*D16</f>
        <v>0</v>
      </c>
      <c r="F16" s="13"/>
      <c r="G16" s="13">
        <f>C16*F16</f>
        <v>0</v>
      </c>
      <c r="H16" s="13">
        <f>D16+F16</f>
        <v>0</v>
      </c>
      <c r="I16" s="13">
        <f>E16+G16</f>
        <v>0</v>
      </c>
      <c r="J16" s="3"/>
      <c r="K16" s="3"/>
    </row>
    <row r="17" spans="1:11">
      <c r="A17" s="14" t="s">
        <v>69</v>
      </c>
      <c r="B17" s="14" t="s">
        <v>13</v>
      </c>
      <c r="C17" s="15"/>
      <c r="D17" s="15"/>
      <c r="E17" s="15"/>
      <c r="F17" s="15"/>
      <c r="G17" s="15"/>
      <c r="H17" s="15"/>
      <c r="I17" s="15"/>
      <c r="J17" s="3"/>
      <c r="K17" s="3"/>
    </row>
    <row r="18" spans="1:11">
      <c r="A18" s="7" t="s">
        <v>70</v>
      </c>
      <c r="B18" s="7" t="s">
        <v>55</v>
      </c>
      <c r="C18" s="13">
        <v>5</v>
      </c>
      <c r="D18" s="13"/>
      <c r="E18" s="13">
        <f>C18*D18</f>
        <v>0</v>
      </c>
      <c r="F18" s="13"/>
      <c r="G18" s="13">
        <f>C18*F18</f>
        <v>0</v>
      </c>
      <c r="H18" s="13">
        <f>D18+F18</f>
        <v>0</v>
      </c>
      <c r="I18" s="13">
        <f>E18+G18</f>
        <v>0</v>
      </c>
      <c r="J18" s="3"/>
      <c r="K18" s="3"/>
    </row>
    <row r="19" spans="1:11">
      <c r="A19" s="14" t="s">
        <v>71</v>
      </c>
      <c r="B19" s="14" t="s">
        <v>13</v>
      </c>
      <c r="C19" s="15"/>
      <c r="D19" s="15"/>
      <c r="E19" s="15"/>
      <c r="F19" s="15"/>
      <c r="G19" s="15"/>
      <c r="H19" s="15"/>
      <c r="I19" s="15"/>
      <c r="J19" s="3"/>
      <c r="K19" s="3"/>
    </row>
    <row r="20" spans="1:11">
      <c r="A20" s="7" t="s">
        <v>72</v>
      </c>
      <c r="B20" s="7" t="s">
        <v>73</v>
      </c>
      <c r="C20" s="13">
        <v>42</v>
      </c>
      <c r="D20" s="13"/>
      <c r="E20" s="13">
        <f>C20*D20</f>
        <v>0</v>
      </c>
      <c r="F20" s="13"/>
      <c r="G20" s="13">
        <f>C20*F20</f>
        <v>0</v>
      </c>
      <c r="H20" s="13">
        <f>D20+F20</f>
        <v>0</v>
      </c>
      <c r="I20" s="13">
        <f>E20+G20</f>
        <v>0</v>
      </c>
      <c r="J20" s="3"/>
      <c r="K20" s="3"/>
    </row>
    <row r="21" spans="1:11">
      <c r="A21" s="7" t="s">
        <v>74</v>
      </c>
      <c r="B21" s="7" t="s">
        <v>73</v>
      </c>
      <c r="C21" s="13">
        <v>20</v>
      </c>
      <c r="D21" s="13"/>
      <c r="E21" s="13">
        <f>C21*D21</f>
        <v>0</v>
      </c>
      <c r="F21" s="13"/>
      <c r="G21" s="13">
        <f>C21*F21</f>
        <v>0</v>
      </c>
      <c r="H21" s="13">
        <f>D21+F21</f>
        <v>0</v>
      </c>
      <c r="I21" s="13">
        <f>E21+G21</f>
        <v>0</v>
      </c>
      <c r="J21" s="3"/>
      <c r="K21" s="3"/>
    </row>
    <row r="22" spans="1:11">
      <c r="A22" s="14" t="s">
        <v>75</v>
      </c>
      <c r="B22" s="14" t="s">
        <v>13</v>
      </c>
      <c r="C22" s="15"/>
      <c r="D22" s="15"/>
      <c r="E22" s="15"/>
      <c r="F22" s="15"/>
      <c r="G22" s="15"/>
      <c r="H22" s="15"/>
      <c r="I22" s="15"/>
      <c r="J22" s="3"/>
      <c r="K22" s="3"/>
    </row>
    <row r="23" spans="1:11">
      <c r="A23" s="7" t="s">
        <v>76</v>
      </c>
      <c r="B23" s="7" t="s">
        <v>73</v>
      </c>
      <c r="C23" s="13">
        <v>64</v>
      </c>
      <c r="D23" s="13"/>
      <c r="E23" s="13">
        <f>C23*D23</f>
        <v>0</v>
      </c>
      <c r="F23" s="13"/>
      <c r="G23" s="13">
        <f>C23*F23</f>
        <v>0</v>
      </c>
      <c r="H23" s="13">
        <f t="shared" ref="H23:I27" si="2">D23+F23</f>
        <v>0</v>
      </c>
      <c r="I23" s="13">
        <f t="shared" si="2"/>
        <v>0</v>
      </c>
      <c r="J23" s="3"/>
      <c r="K23" s="3"/>
    </row>
    <row r="24" spans="1:11">
      <c r="A24" s="14" t="s">
        <v>77</v>
      </c>
      <c r="B24" s="14" t="s">
        <v>13</v>
      </c>
      <c r="C24" s="15"/>
      <c r="D24" s="15"/>
      <c r="E24" s="15"/>
      <c r="F24" s="15"/>
      <c r="G24" s="15"/>
      <c r="H24" s="15">
        <f t="shared" si="2"/>
        <v>0</v>
      </c>
      <c r="I24" s="15">
        <f t="shared" si="2"/>
        <v>0</v>
      </c>
      <c r="J24" s="3"/>
      <c r="K24" s="3"/>
    </row>
    <row r="25" spans="1:11">
      <c r="A25" s="7" t="s">
        <v>78</v>
      </c>
      <c r="B25" s="7" t="s">
        <v>55</v>
      </c>
      <c r="C25" s="13">
        <v>2</v>
      </c>
      <c r="D25" s="13"/>
      <c r="E25" s="13">
        <f>C25*D25</f>
        <v>0</v>
      </c>
      <c r="F25" s="13"/>
      <c r="G25" s="13">
        <f>C25*F25</f>
        <v>0</v>
      </c>
      <c r="H25" s="13">
        <f t="shared" si="2"/>
        <v>0</v>
      </c>
      <c r="I25" s="13">
        <f t="shared" si="2"/>
        <v>0</v>
      </c>
      <c r="J25" s="3"/>
      <c r="K25" s="3"/>
    </row>
    <row r="26" spans="1:11">
      <c r="A26" s="7" t="s">
        <v>79</v>
      </c>
      <c r="B26" s="7" t="s">
        <v>55</v>
      </c>
      <c r="C26" s="13">
        <v>5</v>
      </c>
      <c r="D26" s="13"/>
      <c r="E26" s="13">
        <f>C26*D26</f>
        <v>0</v>
      </c>
      <c r="F26" s="13"/>
      <c r="G26" s="13">
        <f>C26*F26</f>
        <v>0</v>
      </c>
      <c r="H26" s="13">
        <f t="shared" si="2"/>
        <v>0</v>
      </c>
      <c r="I26" s="13">
        <f t="shared" si="2"/>
        <v>0</v>
      </c>
      <c r="J26" s="3"/>
      <c r="K26" s="3"/>
    </row>
    <row r="27" spans="1:11">
      <c r="A27" s="7" t="s">
        <v>80</v>
      </c>
      <c r="B27" s="7" t="s">
        <v>81</v>
      </c>
      <c r="C27" s="13">
        <v>4</v>
      </c>
      <c r="D27" s="13"/>
      <c r="E27" s="13">
        <f>C27*D27</f>
        <v>0</v>
      </c>
      <c r="F27" s="13"/>
      <c r="G27" s="13">
        <f>C27*F27</f>
        <v>0</v>
      </c>
      <c r="H27" s="13">
        <f t="shared" si="2"/>
        <v>0</v>
      </c>
      <c r="I27" s="13">
        <f t="shared" si="2"/>
        <v>0</v>
      </c>
      <c r="J27" s="3"/>
      <c r="K27" s="3"/>
    </row>
    <row r="28" spans="1:11">
      <c r="A28" s="14" t="s">
        <v>82</v>
      </c>
      <c r="B28" s="14" t="s">
        <v>13</v>
      </c>
      <c r="C28" s="15"/>
      <c r="D28" s="15"/>
      <c r="E28" s="15"/>
      <c r="F28" s="15"/>
      <c r="G28" s="15"/>
      <c r="H28" s="15"/>
      <c r="I28" s="15"/>
      <c r="J28" s="3"/>
      <c r="K28" s="3"/>
    </row>
    <row r="29" spans="1:11">
      <c r="A29" s="7" t="s">
        <v>83</v>
      </c>
      <c r="B29" s="7" t="s">
        <v>55</v>
      </c>
      <c r="C29" s="13">
        <v>8</v>
      </c>
      <c r="D29" s="13"/>
      <c r="E29" s="13">
        <f>C29*D29</f>
        <v>0</v>
      </c>
      <c r="F29" s="13"/>
      <c r="G29" s="13">
        <f>C29*F29</f>
        <v>0</v>
      </c>
      <c r="H29" s="13">
        <f>D29+F29</f>
        <v>0</v>
      </c>
      <c r="I29" s="13">
        <f>E29+G29</f>
        <v>0</v>
      </c>
      <c r="J29" s="3"/>
      <c r="K29" s="3"/>
    </row>
    <row r="30" spans="1:11">
      <c r="A30" s="7" t="s">
        <v>84</v>
      </c>
      <c r="B30" s="7" t="s">
        <v>55</v>
      </c>
      <c r="C30" s="13">
        <v>1</v>
      </c>
      <c r="D30" s="13"/>
      <c r="E30" s="13">
        <f>C30*D30</f>
        <v>0</v>
      </c>
      <c r="F30" s="13"/>
      <c r="G30" s="13">
        <f>C30*F30</f>
        <v>0</v>
      </c>
      <c r="H30" s="13">
        <f>D30+F30</f>
        <v>0</v>
      </c>
      <c r="I30" s="13">
        <f>E30+G30</f>
        <v>0</v>
      </c>
      <c r="J30" s="3"/>
      <c r="K30" s="3"/>
    </row>
    <row r="31" spans="1:11">
      <c r="A31" s="14" t="s">
        <v>85</v>
      </c>
      <c r="B31" s="14" t="s">
        <v>13</v>
      </c>
      <c r="C31" s="15"/>
      <c r="D31" s="15"/>
      <c r="E31" s="15"/>
      <c r="F31" s="15"/>
      <c r="G31" s="15"/>
      <c r="H31" s="15"/>
      <c r="I31" s="15"/>
      <c r="J31" s="3"/>
      <c r="K31" s="3"/>
    </row>
    <row r="32" spans="1:11">
      <c r="A32" s="7" t="s">
        <v>86</v>
      </c>
      <c r="B32" s="7" t="s">
        <v>55</v>
      </c>
      <c r="C32" s="13">
        <v>4</v>
      </c>
      <c r="D32" s="13"/>
      <c r="E32" s="13">
        <f>C32*D32</f>
        <v>0</v>
      </c>
      <c r="F32" s="13"/>
      <c r="G32" s="13">
        <f>C32*F32</f>
        <v>0</v>
      </c>
      <c r="H32" s="13">
        <f t="shared" ref="H32:I35" si="3">D32+F32</f>
        <v>0</v>
      </c>
      <c r="I32" s="13">
        <f t="shared" si="3"/>
        <v>0</v>
      </c>
      <c r="J32" s="3"/>
      <c r="K32" s="3"/>
    </row>
    <row r="33" spans="1:11">
      <c r="A33" s="7" t="s">
        <v>87</v>
      </c>
      <c r="B33" s="7" t="s">
        <v>55</v>
      </c>
      <c r="C33" s="13">
        <v>2</v>
      </c>
      <c r="D33" s="13"/>
      <c r="E33" s="13">
        <f>C33*D33</f>
        <v>0</v>
      </c>
      <c r="F33" s="13"/>
      <c r="G33" s="13">
        <f>C33*F33</f>
        <v>0</v>
      </c>
      <c r="H33" s="13">
        <f t="shared" si="3"/>
        <v>0</v>
      </c>
      <c r="I33" s="13">
        <f t="shared" si="3"/>
        <v>0</v>
      </c>
      <c r="J33" s="3"/>
      <c r="K33" s="3"/>
    </row>
    <row r="34" spans="1:11">
      <c r="A34" s="7" t="s">
        <v>88</v>
      </c>
      <c r="B34" s="7" t="s">
        <v>55</v>
      </c>
      <c r="C34" s="13">
        <v>2</v>
      </c>
      <c r="D34" s="13"/>
      <c r="E34" s="13">
        <f>C34*D34</f>
        <v>0</v>
      </c>
      <c r="F34" s="13"/>
      <c r="G34" s="13">
        <f>C34*F34</f>
        <v>0</v>
      </c>
      <c r="H34" s="13">
        <f t="shared" si="3"/>
        <v>0</v>
      </c>
      <c r="I34" s="13">
        <f t="shared" si="3"/>
        <v>0</v>
      </c>
      <c r="J34" s="3"/>
      <c r="K34" s="3"/>
    </row>
    <row r="35" spans="1:11">
      <c r="A35" s="7" t="s">
        <v>89</v>
      </c>
      <c r="B35" s="7" t="s">
        <v>55</v>
      </c>
      <c r="C35" s="13">
        <v>2</v>
      </c>
      <c r="D35" s="13"/>
      <c r="E35" s="13">
        <f>C35*D35</f>
        <v>0</v>
      </c>
      <c r="F35" s="13"/>
      <c r="G35" s="13">
        <f>C35*F35</f>
        <v>0</v>
      </c>
      <c r="H35" s="13">
        <f t="shared" si="3"/>
        <v>0</v>
      </c>
      <c r="I35" s="13">
        <f t="shared" si="3"/>
        <v>0</v>
      </c>
      <c r="J35" s="3"/>
      <c r="K35" s="3"/>
    </row>
    <row r="36" spans="1:11">
      <c r="A36" s="16" t="s">
        <v>90</v>
      </c>
      <c r="B36" s="16" t="s">
        <v>13</v>
      </c>
      <c r="C36" s="17"/>
      <c r="D36" s="17"/>
      <c r="E36" s="17"/>
      <c r="F36" s="17"/>
      <c r="G36" s="17"/>
      <c r="H36" s="17"/>
      <c r="I36" s="17"/>
      <c r="J36" s="3"/>
      <c r="K36" s="3"/>
    </row>
    <row r="37" spans="1:11">
      <c r="A37" s="7" t="s">
        <v>91</v>
      </c>
      <c r="B37" s="7" t="s">
        <v>81</v>
      </c>
      <c r="C37" s="13">
        <v>1</v>
      </c>
      <c r="D37" s="13"/>
      <c r="E37" s="13">
        <f t="shared" ref="E37:E42" si="4">C37*D37</f>
        <v>0</v>
      </c>
      <c r="F37" s="13"/>
      <c r="G37" s="13">
        <f t="shared" ref="G37:G42" si="5">C37*F37</f>
        <v>0</v>
      </c>
      <c r="H37" s="13">
        <f t="shared" ref="H37:I42" si="6">D37+F37</f>
        <v>0</v>
      </c>
      <c r="I37" s="13">
        <f t="shared" si="6"/>
        <v>0</v>
      </c>
      <c r="J37" s="3"/>
      <c r="K37" s="3"/>
    </row>
    <row r="38" spans="1:11">
      <c r="A38" s="7" t="s">
        <v>92</v>
      </c>
      <c r="B38" s="7" t="s">
        <v>93</v>
      </c>
      <c r="C38" s="13">
        <v>21</v>
      </c>
      <c r="D38" s="13"/>
      <c r="E38" s="13">
        <f t="shared" si="4"/>
        <v>0</v>
      </c>
      <c r="F38" s="13"/>
      <c r="G38" s="13">
        <f t="shared" si="5"/>
        <v>0</v>
      </c>
      <c r="H38" s="13">
        <f t="shared" si="6"/>
        <v>0</v>
      </c>
      <c r="I38" s="13">
        <f t="shared" si="6"/>
        <v>0</v>
      </c>
      <c r="J38" s="3"/>
      <c r="K38" s="3"/>
    </row>
    <row r="39" spans="1:11">
      <c r="A39" s="7" t="s">
        <v>94</v>
      </c>
      <c r="B39" s="7" t="s">
        <v>81</v>
      </c>
      <c r="C39" s="13">
        <v>1</v>
      </c>
      <c r="D39" s="13"/>
      <c r="E39" s="13">
        <f t="shared" si="4"/>
        <v>0</v>
      </c>
      <c r="F39" s="13"/>
      <c r="G39" s="13">
        <f t="shared" si="5"/>
        <v>0</v>
      </c>
      <c r="H39" s="13">
        <f t="shared" si="6"/>
        <v>0</v>
      </c>
      <c r="I39" s="13">
        <f t="shared" si="6"/>
        <v>0</v>
      </c>
      <c r="J39" s="3"/>
      <c r="K39" s="3"/>
    </row>
    <row r="40" spans="1:11">
      <c r="A40" s="7" t="s">
        <v>95</v>
      </c>
      <c r="B40" s="7" t="s">
        <v>93</v>
      </c>
      <c r="C40" s="13">
        <v>2</v>
      </c>
      <c r="D40" s="13"/>
      <c r="E40" s="13">
        <f t="shared" si="4"/>
        <v>0</v>
      </c>
      <c r="F40" s="13"/>
      <c r="G40" s="13">
        <f t="shared" si="5"/>
        <v>0</v>
      </c>
      <c r="H40" s="13">
        <f t="shared" si="6"/>
        <v>0</v>
      </c>
      <c r="I40" s="13">
        <f t="shared" si="6"/>
        <v>0</v>
      </c>
      <c r="J40" s="3"/>
      <c r="K40" s="3"/>
    </row>
    <row r="41" spans="1:11">
      <c r="A41" s="7" t="s">
        <v>96</v>
      </c>
      <c r="B41" s="7" t="s">
        <v>93</v>
      </c>
      <c r="C41" s="13">
        <v>7</v>
      </c>
      <c r="D41" s="13"/>
      <c r="E41" s="13">
        <f t="shared" si="4"/>
        <v>0</v>
      </c>
      <c r="F41" s="13"/>
      <c r="G41" s="13">
        <f t="shared" si="5"/>
        <v>0</v>
      </c>
      <c r="H41" s="13">
        <f t="shared" si="6"/>
        <v>0</v>
      </c>
      <c r="I41" s="13">
        <f t="shared" si="6"/>
        <v>0</v>
      </c>
      <c r="J41" s="3"/>
      <c r="K41" s="3"/>
    </row>
    <row r="42" spans="1:11">
      <c r="A42" s="7" t="s">
        <v>97</v>
      </c>
      <c r="B42" s="7" t="s">
        <v>93</v>
      </c>
      <c r="C42" s="13">
        <v>4</v>
      </c>
      <c r="D42" s="13"/>
      <c r="E42" s="13">
        <f t="shared" si="4"/>
        <v>0</v>
      </c>
      <c r="F42" s="13"/>
      <c r="G42" s="13">
        <f t="shared" si="5"/>
        <v>0</v>
      </c>
      <c r="H42" s="13">
        <f t="shared" si="6"/>
        <v>0</v>
      </c>
      <c r="I42" s="13">
        <f t="shared" si="6"/>
        <v>0</v>
      </c>
      <c r="J42" s="3"/>
      <c r="K42" s="3"/>
    </row>
    <row r="43" spans="1:11">
      <c r="A43" s="14" t="s">
        <v>98</v>
      </c>
      <c r="B43" s="14" t="s">
        <v>13</v>
      </c>
      <c r="C43" s="15"/>
      <c r="D43" s="15"/>
      <c r="E43" s="15"/>
      <c r="F43" s="15"/>
      <c r="G43" s="15"/>
      <c r="H43" s="15"/>
      <c r="I43" s="15"/>
      <c r="J43" s="3"/>
      <c r="K43" s="3"/>
    </row>
    <row r="44" spans="1:11">
      <c r="A44" s="14" t="s">
        <v>99</v>
      </c>
      <c r="B44" s="14" t="s">
        <v>13</v>
      </c>
      <c r="C44" s="15"/>
      <c r="D44" s="15"/>
      <c r="E44" s="15"/>
      <c r="F44" s="15"/>
      <c r="G44" s="15"/>
      <c r="H44" s="15"/>
      <c r="I44" s="15"/>
      <c r="J44" s="3"/>
      <c r="K44" s="3"/>
    </row>
    <row r="45" spans="1:11">
      <c r="A45" s="7" t="s">
        <v>100</v>
      </c>
      <c r="B45" s="7" t="s">
        <v>93</v>
      </c>
      <c r="C45" s="13">
        <v>18</v>
      </c>
      <c r="D45" s="13"/>
      <c r="E45" s="13">
        <f>C45*D45</f>
        <v>0</v>
      </c>
      <c r="F45" s="13"/>
      <c r="G45" s="13">
        <f>C45*F45</f>
        <v>0</v>
      </c>
      <c r="H45" s="13">
        <f>D45+F45</f>
        <v>0</v>
      </c>
      <c r="I45" s="13">
        <f>E45+G45</f>
        <v>0</v>
      </c>
      <c r="J45" s="3"/>
      <c r="K45" s="3"/>
    </row>
    <row r="46" spans="1:11">
      <c r="A46" s="7" t="s">
        <v>101</v>
      </c>
      <c r="B46" s="7" t="s">
        <v>13</v>
      </c>
      <c r="C46" s="13"/>
      <c r="D46" s="13"/>
      <c r="E46" s="13">
        <f>L1+Parametry!B33/100*E45</f>
        <v>0</v>
      </c>
      <c r="F46" s="13"/>
      <c r="G46" s="13"/>
      <c r="H46" s="13">
        <f>D46+F46</f>
        <v>0</v>
      </c>
      <c r="I46" s="13">
        <f>E46+G46</f>
        <v>0</v>
      </c>
      <c r="J46" s="3"/>
      <c r="K46" s="3"/>
    </row>
    <row r="47" spans="1:11">
      <c r="A47" s="4" t="s">
        <v>102</v>
      </c>
      <c r="B47" s="4" t="s">
        <v>13</v>
      </c>
      <c r="C47" s="12"/>
      <c r="D47" s="12"/>
      <c r="E47" s="12">
        <f>SUM(E3:E46)</f>
        <v>0</v>
      </c>
      <c r="F47" s="12"/>
      <c r="G47" s="12">
        <f>SUM(G3:G46)</f>
        <v>0</v>
      </c>
      <c r="H47" s="12"/>
      <c r="I47" s="12">
        <f>SUM(I3:I46)</f>
        <v>0</v>
      </c>
      <c r="J47" s="3"/>
      <c r="K47" s="3"/>
    </row>
    <row r="48" spans="1:11">
      <c r="A48" s="7" t="s">
        <v>13</v>
      </c>
      <c r="B48" s="7" t="s">
        <v>13</v>
      </c>
      <c r="C48" s="13"/>
      <c r="D48" s="13"/>
      <c r="E48" s="13"/>
      <c r="F48" s="13"/>
      <c r="G48" s="13"/>
      <c r="H48" s="13">
        <f>D48+F48</f>
        <v>0</v>
      </c>
      <c r="I48" s="13">
        <f>E48+G48</f>
        <v>0</v>
      </c>
      <c r="J48" s="3"/>
      <c r="K48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3331B-1780-4862-89D5-EDE21EAA5063}">
  <dimension ref="A1:C33"/>
  <sheetViews>
    <sheetView tabSelected="1" topLeftCell="A13" workbookViewId="0">
      <selection activeCell="B27" sqref="B27"/>
    </sheetView>
  </sheetViews>
  <sheetFormatPr defaultRowHeight="15"/>
  <cols>
    <col min="1" max="1" width="28.42578125" style="1" bestFit="1" customWidth="1"/>
    <col min="2" max="2" width="63.42578125" style="1" bestFit="1" customWidth="1"/>
    <col min="4" max="4" width="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39">
      <c r="A3" s="2" t="s">
        <v>4</v>
      </c>
      <c r="B3" s="5" t="s">
        <v>5</v>
      </c>
      <c r="C3" s="3"/>
    </row>
    <row r="4" spans="1:3" ht="26.25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13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18</v>
      </c>
      <c r="C10" s="3"/>
    </row>
    <row r="11" spans="1:3">
      <c r="A11" s="2" t="s">
        <v>19</v>
      </c>
      <c r="B11" s="6" t="s">
        <v>13</v>
      </c>
      <c r="C11" s="3"/>
    </row>
    <row r="12" spans="1:3">
      <c r="A12" s="2" t="s">
        <v>20</v>
      </c>
      <c r="B12" s="6" t="s">
        <v>13</v>
      </c>
      <c r="C12" s="3"/>
    </row>
    <row r="13" spans="1:3">
      <c r="A13" s="2" t="s">
        <v>21</v>
      </c>
      <c r="B13" s="6" t="s">
        <v>13</v>
      </c>
      <c r="C13" s="3"/>
    </row>
    <row r="14" spans="1:3">
      <c r="A14" s="2" t="s">
        <v>22</v>
      </c>
      <c r="B14" s="6" t="s">
        <v>23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24</v>
      </c>
      <c r="B16" s="8" t="s">
        <v>28</v>
      </c>
      <c r="C16" s="3"/>
    </row>
    <row r="17" spans="1:3">
      <c r="A17" s="2" t="s">
        <v>25</v>
      </c>
      <c r="B17" s="8" t="s">
        <v>28</v>
      </c>
      <c r="C17" s="3"/>
    </row>
    <row r="18" spans="1:3">
      <c r="A18" s="2" t="s">
        <v>26</v>
      </c>
      <c r="B18" s="8" t="s">
        <v>28</v>
      </c>
      <c r="C18" s="3"/>
    </row>
    <row r="19" spans="1:3">
      <c r="A19" s="2" t="s">
        <v>27</v>
      </c>
      <c r="B19" s="8" t="s">
        <v>28</v>
      </c>
      <c r="C19" s="3"/>
    </row>
    <row r="20" spans="1:3">
      <c r="A20" s="2" t="s">
        <v>29</v>
      </c>
      <c r="B20" s="8" t="s">
        <v>28</v>
      </c>
      <c r="C20" s="3"/>
    </row>
    <row r="21" spans="1:3">
      <c r="A21" s="2" t="s">
        <v>30</v>
      </c>
      <c r="B21" s="8" t="s">
        <v>28</v>
      </c>
      <c r="C21" s="3"/>
    </row>
    <row r="22" spans="1:3">
      <c r="A22" s="2" t="s">
        <v>31</v>
      </c>
      <c r="B22" s="8" t="s">
        <v>28</v>
      </c>
      <c r="C22" s="3"/>
    </row>
    <row r="23" spans="1:3">
      <c r="A23" s="2" t="s">
        <v>32</v>
      </c>
      <c r="B23" s="8" t="s">
        <v>28</v>
      </c>
      <c r="C23" s="3"/>
    </row>
    <row r="24" spans="1:3">
      <c r="A24" s="2" t="s">
        <v>33</v>
      </c>
      <c r="B24" s="8" t="s">
        <v>28</v>
      </c>
      <c r="C24" s="3"/>
    </row>
    <row r="25" spans="1:3">
      <c r="A25" s="2" t="s">
        <v>34</v>
      </c>
      <c r="B25" s="8" t="s">
        <v>28</v>
      </c>
      <c r="C25" s="3"/>
    </row>
    <row r="26" spans="1:3">
      <c r="A26" s="2" t="s">
        <v>35</v>
      </c>
      <c r="B26" s="8" t="s">
        <v>28</v>
      </c>
      <c r="C26" s="3"/>
    </row>
    <row r="27" spans="1:3">
      <c r="A27" s="2" t="s">
        <v>36</v>
      </c>
      <c r="B27" s="8" t="s">
        <v>28</v>
      </c>
      <c r="C27" s="3"/>
    </row>
    <row r="28" spans="1:3">
      <c r="A28" s="2" t="s">
        <v>37</v>
      </c>
      <c r="B28" s="8" t="s">
        <v>28</v>
      </c>
      <c r="C28" s="3"/>
    </row>
    <row r="29" spans="1:3">
      <c r="A29" s="2" t="s">
        <v>38</v>
      </c>
      <c r="B29" s="8" t="s">
        <v>28</v>
      </c>
      <c r="C29" s="3"/>
    </row>
    <row r="30" spans="1:3">
      <c r="A30" s="2" t="s">
        <v>39</v>
      </c>
      <c r="B30" s="8" t="s">
        <v>28</v>
      </c>
      <c r="C30" s="3"/>
    </row>
    <row r="31" spans="1:3" ht="24.75">
      <c r="A31" s="9" t="s">
        <v>40</v>
      </c>
      <c r="B31" s="8" t="s">
        <v>41</v>
      </c>
      <c r="C31" s="3"/>
    </row>
    <row r="32" spans="1:3">
      <c r="A32" s="2" t="s">
        <v>42</v>
      </c>
      <c r="B32" s="8" t="s">
        <v>43</v>
      </c>
      <c r="C32" s="3"/>
    </row>
    <row r="33" spans="1:2">
      <c r="A33" s="1" t="s">
        <v>44</v>
      </c>
      <c r="B33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Tesar Radek</dc:creator>
  <cp:lastModifiedBy>Josef Vinkler</cp:lastModifiedBy>
  <dcterms:created xsi:type="dcterms:W3CDTF">2025-04-09T12:33:05Z</dcterms:created>
  <dcterms:modified xsi:type="dcterms:W3CDTF">2025-04-25T12:46:48Z</dcterms:modified>
</cp:coreProperties>
</file>