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2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'Rekapitulace'!$G$21</definedName>
    <definedName name="Dodavka0">'Položky'!#REF!</definedName>
    <definedName name="HSV">'Rekapitulace'!$E$21</definedName>
    <definedName name="HSV0">'Položky'!#REF!</definedName>
    <definedName name="HZS">'Rekapitulace'!$I$21</definedName>
    <definedName name="HZS0">'Položky'!#REF!</definedName>
    <definedName name="JKSO">'Krycí list'!$F$5</definedName>
    <definedName name="MJ">'Krycí list'!$G$5</definedName>
    <definedName name="Mont">'Rekapitulace'!$H$21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list'!$C$9</definedName>
    <definedName name="_xlnm.Print_Area" localSheetId="0">'Krycí list'!$A$1:$G$45</definedName>
    <definedName name="_xlnm.Print_Area" localSheetId="2">'Položky'!$A$1:$G$153</definedName>
    <definedName name="_xlnm.Print_Area" localSheetId="1">'Rekapitulace'!$A$1:$I$35</definedName>
    <definedName name="PocetMJ">'Krycí list'!$G$8</definedName>
    <definedName name="Poznamka">'Krycí list'!$B$37</definedName>
    <definedName name="Projektant">'Krycí list'!$C$8</definedName>
    <definedName name="PSV">'Rekapitulace'!$F$21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<sst xmlns="http://schemas.openxmlformats.org/spreadsheetml/2006/main" count="463" uniqueCount="298">
  <si>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</si>
  <si>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</si>
  <si>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</si>
  <si>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</si>
  <si>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</si>
  <si>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</si>
  <si>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</si>
  <si>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</si>
  <si>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</si>
  <si>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</si>
  <si>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</si>
  <si>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</si>
  <si>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</si>
  <si>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</si>
  <si>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</si>
  <si>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</si>
  <si>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</si>
  <si>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</si>
  <si>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</si>
  <si>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</si>
  <si>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</si>
  <si>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</si>
  <si>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</si>
  <si>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</si>
  <si>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</si>
  <si>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</si>
  <si>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</si>
  <si>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</si>
  <si>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</si>
  <si>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</si>
  <si>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</si>
  <si>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</si>
  <si>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</si>
  <si>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</si>
  <si>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</si>
  <si>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</si>
  <si>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</si>
  <si>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</si>
  <si>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</si>
  <si>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</si>
  <si>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</si>
  <si>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</si>
  <si>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</si>
  <si>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</si>
  <si>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</si>
  <si>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</si>
  <si>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</si>
  <si>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</si>
  <si>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</si>
  <si>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</si>
  <si>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</si>
  <si>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</si>
  <si>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</si>
  <si>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</si>
  <si>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</si>
  <si>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</si>
  <si>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</si>
  <si>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</si>
  <si>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</si>
  <si>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</si>
  <si>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</si>
  <si>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</si>
  <si>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</si>
  <si>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</si>
  <si>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</si>
  <si>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</si>
  <si>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</si>
  <si>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</si>
  <si>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</si>
  <si>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</si>
  <si>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</si>
  <si>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10001529</t>
  </si>
  <si>
    <t>ÚPRAVA VNITŘ. DVORA STUDIA MARTA V BRNĚ</t>
  </si>
  <si>
    <t>S01</t>
  </si>
  <si>
    <t>ÚPRAVA VNITŘ. DVORA STUDIA MARTA</t>
  </si>
  <si>
    <t>139601103R00</t>
  </si>
  <si>
    <t>Ruční výkop jam, rýh a šachet v hornině tř. 4</t>
  </si>
  <si>
    <t>m3</t>
  </si>
  <si>
    <t>2,25*1,95*1,08+2,55*2,9*1,4+1,2*2,5*1</t>
  </si>
  <si>
    <t>3,3*1,5*0,65+2,1*1*0,5+1*1,2*0,8</t>
  </si>
  <si>
    <t>2,88*2,6*0,5+2,58*0,8*0,5+1,4*1*0,5+3,4*2,5*0,5</t>
  </si>
  <si>
    <t>pas.:3,3*0,4*0,8</t>
  </si>
  <si>
    <t>4*0,8*0,5</t>
  </si>
  <si>
    <t>162201201R00</t>
  </si>
  <si>
    <t>Vodorovné přemíst. výkopku nošením hor.1-4, do 10m</t>
  </si>
  <si>
    <t>34,1+1,6</t>
  </si>
  <si>
    <t>162201209R00</t>
  </si>
  <si>
    <t>Příplatek za dalších 10 m nošení výkopku z hor.1-4</t>
  </si>
  <si>
    <t>35,7*4</t>
  </si>
  <si>
    <t>162701105R00</t>
  </si>
  <si>
    <t>Vodorovné přemístění výkopku z hor.1-4 do 10000 m</t>
  </si>
  <si>
    <t>35,7</t>
  </si>
  <si>
    <t>162701109R00</t>
  </si>
  <si>
    <t>Příplatek k vod. přemístění hor.1-4 za další 1 km</t>
  </si>
  <si>
    <t>35,7*5</t>
  </si>
  <si>
    <t>167101101R00</t>
  </si>
  <si>
    <t>Nakládání výkopku z hor.1-4 v množství do 100 m3</t>
  </si>
  <si>
    <t>171201101R00</t>
  </si>
  <si>
    <t>Uložení sypaniny do násypů nezhutněných na skládku</t>
  </si>
  <si>
    <t>181101111R00</t>
  </si>
  <si>
    <t>Úprava pláně v zářezech se zhutněním - ručně</t>
  </si>
  <si>
    <t>m2</t>
  </si>
  <si>
    <t>2,5*1,95+2,58*0,9+2,88*2,6+3*2,6+1,2*2,5</t>
  </si>
  <si>
    <t>4,05*1,5+2,1*1+1,4*1+3,4*2,5</t>
  </si>
  <si>
    <t>171201211 XX</t>
  </si>
  <si>
    <t>Skládkovné zemina</t>
  </si>
  <si>
    <t>t</t>
  </si>
  <si>
    <t>35,7*2</t>
  </si>
  <si>
    <t>2</t>
  </si>
  <si>
    <t>Základy a zvláštní zakládání</t>
  </si>
  <si>
    <t>274321321R00</t>
  </si>
  <si>
    <t>Železobeton základových pasů C 20/25</t>
  </si>
  <si>
    <t>3,3*0,4*0,4</t>
  </si>
  <si>
    <t>schody.:1*0,3*0,6</t>
  </si>
  <si>
    <t>274351215R00</t>
  </si>
  <si>
    <t>Bednění stěn základových pasů - zřízení</t>
  </si>
  <si>
    <t>3,3*0,4*2+1*0,3*2</t>
  </si>
  <si>
    <t>274351216R00</t>
  </si>
  <si>
    <t>Bednění stěn základových pasů - odstranění</t>
  </si>
  <si>
    <t>274361821R00</t>
  </si>
  <si>
    <t>Výztuž základ. pasů z betonářské oceli 10505 (R)</t>
  </si>
  <si>
    <t>0,71*0,1</t>
  </si>
  <si>
    <t>279311115R00</t>
  </si>
  <si>
    <t>Postupné podbetonování zákl. zdiva  C 20/25</t>
  </si>
  <si>
    <t>289970111R00</t>
  </si>
  <si>
    <t>Vrstva geotextilie 300g/m2</t>
  </si>
  <si>
    <t>43,56*1,15</t>
  </si>
  <si>
    <t>3</t>
  </si>
  <si>
    <t>Svislé a kompletní konstrukce</t>
  </si>
  <si>
    <t>311112320RT3</t>
  </si>
  <si>
    <t>Stěna z tvárnic ztraceného bednění Best, tl. 20 cm zalití tvárnic betonem C 20/25</t>
  </si>
  <si>
    <t>3,3*1,63+0,35*0,72</t>
  </si>
  <si>
    <t>311361821R00</t>
  </si>
  <si>
    <t>Výztuž nadzáklad. zdí z betonářské oceli 10505 (R)</t>
  </si>
  <si>
    <t>5,63*0,2*0,75*0,06</t>
  </si>
  <si>
    <t>317944311RT2</t>
  </si>
  <si>
    <t>Válcované nosníky do č.12 do připravených otvorů včetně dodávky profilu I č.8</t>
  </si>
  <si>
    <t>0,8*3*5,95*1,08*0,001</t>
  </si>
  <si>
    <t>1,5*3*5,95*1,08*0,001</t>
  </si>
  <si>
    <t>4</t>
  </si>
  <si>
    <t>Vodorovné konstrukce</t>
  </si>
  <si>
    <t>413232211RT2</t>
  </si>
  <si>
    <t>Zazdívka zhlaví válcovaných nosníků výšky do 15cm s použitím suché maltové směsi</t>
  </si>
  <si>
    <t>kus</t>
  </si>
  <si>
    <t>2*3*2</t>
  </si>
  <si>
    <t>430000000RAA</t>
  </si>
  <si>
    <t>Stupeň betonový 30 x 15 cm, včetně bednění na přímém schodišti</t>
  </si>
  <si>
    <t>m</t>
  </si>
  <si>
    <t>5*1</t>
  </si>
  <si>
    <t>430320040RAB</t>
  </si>
  <si>
    <t>Schodišťová konstrukce ŽB beton C 25/30 bednění, výztuž 120 kg/m3</t>
  </si>
  <si>
    <t>5*1*0,33*0,35</t>
  </si>
  <si>
    <t>5</t>
  </si>
  <si>
    <t>Komunikace</t>
  </si>
  <si>
    <t>564251111R00</t>
  </si>
  <si>
    <t>Podklad ze štěrkopísku po zhutnění tloušťky 15 cm</t>
  </si>
  <si>
    <t>2,5*1,95+2,58*0,9+2,88*2,6</t>
  </si>
  <si>
    <t>3*2,6+1,2*2,5+4,05*1,5</t>
  </si>
  <si>
    <t>2,1*1+1,4*1+3,4*2,5</t>
  </si>
  <si>
    <t>564851112RT3</t>
  </si>
  <si>
    <t>Podklad ze štěrkodrti po zhutnění tloušťky 16 cm štěrkodrť frakce 0-45 mm</t>
  </si>
  <si>
    <t>6</t>
  </si>
  <si>
    <t>Úpravy povrchu, podlahy</t>
  </si>
  <si>
    <t>612409991RT2</t>
  </si>
  <si>
    <t>Začištění omítek kolem oken,dveří apod. s použitím suché maltové směsi</t>
  </si>
  <si>
    <t>(1,2+0,9)*2+(0,36+0,5)*2</t>
  </si>
  <si>
    <t>612425931RT2</t>
  </si>
  <si>
    <t>Omítka vápenná vnitřního ostění - štuková s použitím suché maltové směsi</t>
  </si>
  <si>
    <t>(4,2+1,72)*0,6</t>
  </si>
  <si>
    <t>615481111R00</t>
  </si>
  <si>
    <t>Potažení válc.nosníků rabic.pletivem a postřik MC</t>
  </si>
  <si>
    <t>0,8*1+1,5*1</t>
  </si>
  <si>
    <t>622421143R00</t>
  </si>
  <si>
    <t>Omítka vnější stěn, MVC, štuková, složitost 1-2</t>
  </si>
  <si>
    <t>0,5*(0,93+1,65)</t>
  </si>
  <si>
    <t>2,58*0,95+7,8*1</t>
  </si>
  <si>
    <t>622422621R00</t>
  </si>
  <si>
    <t>Oprava vnějších omítek vápen. štuk. II, do 65 %</t>
  </si>
  <si>
    <t>622471317R00</t>
  </si>
  <si>
    <t>Nátěr nebo nástřik stěn vnějších, složitost 1 - 2</t>
  </si>
  <si>
    <t>1,29+2,58*0,95+7,8*1</t>
  </si>
  <si>
    <t>přetř.:1,6*2</t>
  </si>
  <si>
    <t>95,10</t>
  </si>
  <si>
    <t>622904112R00</t>
  </si>
  <si>
    <t>Očištění fasád tlakovou vodou složitost 1 - 2</t>
  </si>
  <si>
    <t>631312141R00</t>
  </si>
  <si>
    <t>Doplnění rýh betonem v dosavadních mazaninách nap. kanal.</t>
  </si>
  <si>
    <t>10*0,4*0,2</t>
  </si>
  <si>
    <t>631315711R00</t>
  </si>
  <si>
    <t>Mazanina betonová tl. 12 - 24 cm C 25/30</t>
  </si>
  <si>
    <t>43,56*0,24</t>
  </si>
  <si>
    <t>631316211RT2</t>
  </si>
  <si>
    <t>Povrchový vsyp na betonové podlahy strojně hlazený posypová směs s korundem</t>
  </si>
  <si>
    <t>631317220R00</t>
  </si>
  <si>
    <t>Řezání dilatační spáry hl. 0-200 mm, železobeton</t>
  </si>
  <si>
    <t>2*10</t>
  </si>
  <si>
    <t>631319135R00</t>
  </si>
  <si>
    <t>Příplatek-snížení obrusu přísadou korundu,do 24 cm</t>
  </si>
  <si>
    <t>631319175R00</t>
  </si>
  <si>
    <t>Příplatek za stržení povrchu mazaniny tl. 24 cm</t>
  </si>
  <si>
    <t>631362021R00</t>
  </si>
  <si>
    <t>Výztuž mazanin svařovanou sítí z drátů Kari 8/100/100</t>
  </si>
  <si>
    <t>43,56*7,9*1,25*0,001</t>
  </si>
  <si>
    <t>94</t>
  </si>
  <si>
    <t>Lešení a stavební výtahy</t>
  </si>
  <si>
    <t>941941041R00</t>
  </si>
  <si>
    <t>Montáž lešení leh.řad.s podlahami,š.1,2 m, H 10 m</t>
  </si>
  <si>
    <t>(12,4+5+18)*3</t>
  </si>
  <si>
    <t>941941291R00</t>
  </si>
  <si>
    <t>Příplatek za každý měsíc použití lešení k pol.1041</t>
  </si>
  <si>
    <t>106,2*2</t>
  </si>
  <si>
    <t>941941841R00</t>
  </si>
  <si>
    <t>Demontáž lešení leh.řad.s podlahami,š.1,2 m,H 10 m</t>
  </si>
  <si>
    <t>95</t>
  </si>
  <si>
    <t>Dokončovací konstrukce na pozemních stavbách</t>
  </si>
  <si>
    <t>952901411R00</t>
  </si>
  <si>
    <t>Vyčištění ostatních objektů</t>
  </si>
  <si>
    <t>50*2+45</t>
  </si>
  <si>
    <t>952902110R00</t>
  </si>
  <si>
    <t>Čištění zametáním v místnostech a chodbách</t>
  </si>
  <si>
    <t>95-01</t>
  </si>
  <si>
    <t>Zednické výpomoci pro řemesla</t>
  </si>
  <si>
    <t>hod</t>
  </si>
  <si>
    <t>95-02</t>
  </si>
  <si>
    <t>Zakrývání podlah pro dopravu materiálu - geotextil folie, hobra, + likvidace</t>
  </si>
  <si>
    <t>50*2</t>
  </si>
  <si>
    <t>96</t>
  </si>
  <si>
    <t>Bourání konstrukcí</t>
  </si>
  <si>
    <t>967031132R00</t>
  </si>
  <si>
    <t>Přisekání rovných ostění cihelných na MVC po op. zdí</t>
  </si>
  <si>
    <t>0,93*0,5*2+1,65*0,5</t>
  </si>
  <si>
    <t>971033461R00</t>
  </si>
  <si>
    <t>Vybourání otv. zeď cihel. pl.0,25 m2, tl.60cm, MVC Z2</t>
  </si>
  <si>
    <t>971052671R00</t>
  </si>
  <si>
    <t>Vybourání otvorů zdi želbet. pl. 4 m2, tl. 75 cm bourání, základů</t>
  </si>
  <si>
    <t>3,3*0,65*0,8+1,5*0,4*0,8*2</t>
  </si>
  <si>
    <t>2,5*0,4*0,8</t>
  </si>
  <si>
    <t>974031664R00</t>
  </si>
  <si>
    <t>Vysekání rýh zeď cihelná vtah. nosníků 15 x 15 cm</t>
  </si>
  <si>
    <t>Z1,:1,5*3</t>
  </si>
  <si>
    <t>Z2,:0,8*3</t>
  </si>
  <si>
    <t>978015271R00</t>
  </si>
  <si>
    <t>Otlučení omítek vnějších MVC v složit.1-4 do 65 % dvůr</t>
  </si>
  <si>
    <t>12,4*3+2,5*3*2+17,9*3-5,4-5,4</t>
  </si>
  <si>
    <t>978071221R00</t>
  </si>
  <si>
    <t>Odsekání omítky a izolace lepenk. svislé nad 1 m2</t>
  </si>
  <si>
    <t>99</t>
  </si>
  <si>
    <t>Staveništní přesun hmot</t>
  </si>
  <si>
    <t>999281108R00</t>
  </si>
  <si>
    <t xml:space="preserve">Přesun hmot pro opravy a údržbu do výšky 12 m </t>
  </si>
  <si>
    <t>767</t>
  </si>
  <si>
    <t>Konstrukce zámečnické</t>
  </si>
  <si>
    <t>767-01</t>
  </si>
  <si>
    <t>D+M ocel. zábradlí žárově zinkované</t>
  </si>
  <si>
    <t>767-02</t>
  </si>
  <si>
    <t>Otočení otevírání vrat směrem dovnitř</t>
  </si>
  <si>
    <t>kpl.</t>
  </si>
  <si>
    <t>998767201R00</t>
  </si>
  <si>
    <t xml:space="preserve">Přesun hmot pro zámečnické konstr., výšky do 6 m </t>
  </si>
  <si>
    <t>783</t>
  </si>
  <si>
    <t>Nátěry</t>
  </si>
  <si>
    <t>783950010RAA</t>
  </si>
  <si>
    <t>Oprava nátěrů kovových konstrukcí syntet. lakem oškrábání, odrezivění, 1x krycí + 1x email</t>
  </si>
  <si>
    <t>2,1*2,6*2*2+4</t>
  </si>
  <si>
    <t>999</t>
  </si>
  <si>
    <t>Poplatky za skládky</t>
  </si>
  <si>
    <t>9-01</t>
  </si>
  <si>
    <t>Vybudování, provoz, likvidace zařízení staveniště</t>
  </si>
  <si>
    <t>soubor</t>
  </si>
  <si>
    <t>9-02</t>
  </si>
  <si>
    <t>Příplatek za provoz investora</t>
  </si>
  <si>
    <t>9-03</t>
  </si>
  <si>
    <t>D96</t>
  </si>
  <si>
    <t>Přesuny suti a vybouraných hmot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</si>
  <si>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</si>
  <si>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</si>
  <si>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</si>
  <si>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</si>
  <si>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</si>
  <si>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</si>
  <si>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</si>
  <si>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</si>
  <si>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</si>
  <si>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</si>
  <si>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979094211R00</t>
  </si>
  <si>
    <t xml:space="preserve">Nakládání nebo překládání vybourané suti </t>
  </si>
  <si>
    <t>979999999R00</t>
  </si>
  <si>
    <t xml:space="preserve">Poplatek za skládku 10 % příměsí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</si>
  <si>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</si>
  <si>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</si>
  <si>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</si>
  <si>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</si>
  <si>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</si>
  <si>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</si>
  <si>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</si>
  <si>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</si>
  <si>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 xml:space="preserve">   
    Ceny RTS 2021/I, vlastní</t>
  </si>
  <si>
    <t>PD skutečného provedení stavby, spolupráce při kolaudaci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</si>
</sst>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0.00000"/>
    <numFmt numFmtId="168" formatCode="0.0"/>
    <numFmt numFmtId="169" formatCode="#,##0\ &quot;Kč&quot;"/>
    <numFmt numFmtId="170" formatCode="dd/mm/yy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Continuous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49" fontId="5" fillId="33" borderId="17" xfId="0" applyNumberFormat="1" applyFont="1" applyFill="1" applyBorder="1" applyAlignment="1">
      <alignment/>
    </xf>
    <xf numFmtId="49" fontId="0" fillId="33" borderId="18" xfId="0" applyNumberForma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left"/>
    </xf>
    <xf numFmtId="0" fontId="0" fillId="0" borderId="23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Alignment="1">
      <alignment/>
    </xf>
    <xf numFmtId="0" fontId="4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1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Continuous"/>
    </xf>
    <xf numFmtId="0" fontId="1" fillId="0" borderId="34" xfId="0" applyFont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6" xfId="0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170" fontId="0" fillId="0" borderId="0" xfId="0" applyNumberFormat="1" applyBorder="1" applyAlignment="1">
      <alignment/>
    </xf>
    <xf numFmtId="168" fontId="0" fillId="0" borderId="23" xfId="0" applyNumberFormat="1" applyBorder="1" applyAlignment="1">
      <alignment horizontal="right"/>
    </xf>
    <xf numFmtId="169" fontId="0" fillId="0" borderId="27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8" xfId="0" applyFont="1" applyFill="1" applyBorder="1" applyAlignment="1">
      <alignment/>
    </xf>
    <xf numFmtId="169" fontId="7" fillId="33" borderId="46" xfId="0" applyNumberFormat="1" applyFont="1" applyFill="1" applyBorder="1" applyAlignment="1">
      <alignment/>
    </xf>
    <xf numFmtId="0" fontId="7" fillId="33" borderId="4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50" xfId="45" applyFont="1" applyBorder="1">
      <alignment/>
      <protection/>
    </xf>
    <xf numFmtId="0" fontId="0" fillId="0" borderId="50" xfId="45" applyBorder="1">
      <alignment/>
      <protection/>
    </xf>
    <xf numFmtId="0" fontId="0" fillId="0" borderId="50" xfId="45" applyBorder="1" applyAlignment="1">
      <alignment horizontal="right"/>
      <protection/>
    </xf>
    <xf numFmtId="0" fontId="0" fillId="0" borderId="51" xfId="45" applyFont="1" applyBorder="1">
      <alignment/>
      <protection/>
    </xf>
    <xf numFmtId="0" fontId="0" fillId="0" borderId="50" xfId="0" applyNumberFormat="1" applyBorder="1" applyAlignment="1">
      <alignment horizontal="left"/>
    </xf>
    <xf numFmtId="0" fontId="0" fillId="0" borderId="52" xfId="0" applyNumberFormat="1" applyBorder="1" applyAlignment="1">
      <alignment/>
    </xf>
    <xf numFmtId="0" fontId="3" fillId="0" borderId="53" xfId="45" applyFont="1" applyBorder="1">
      <alignment/>
      <protection/>
    </xf>
    <xf numFmtId="0" fontId="0" fillId="0" borderId="53" xfId="45" applyBorder="1">
      <alignment/>
      <protection/>
    </xf>
    <xf numFmtId="0" fontId="0" fillId="0" borderId="53" xfId="45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4" borderId="33" xfId="0" applyNumberFormat="1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" fillId="34" borderId="54" xfId="0" applyFont="1" applyFill="1" applyBorder="1" applyAlignment="1">
      <alignment/>
    </xf>
    <xf numFmtId="0" fontId="1" fillId="34" borderId="55" xfId="0" applyFont="1" applyFill="1" applyBorder="1" applyAlignment="1">
      <alignment/>
    </xf>
    <xf numFmtId="0" fontId="1" fillId="34" borderId="56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3" fontId="1" fillId="33" borderId="35" xfId="0" applyNumberFormat="1" applyFont="1" applyFill="1" applyBorder="1" applyAlignment="1">
      <alignment/>
    </xf>
    <xf numFmtId="3" fontId="1" fillId="33" borderId="54" xfId="0" applyNumberFormat="1" applyFont="1" applyFill="1" applyBorder="1" applyAlignment="1">
      <alignment/>
    </xf>
    <xf numFmtId="3" fontId="1" fillId="33" borderId="55" xfId="0" applyNumberFormat="1" applyFont="1" applyFill="1" applyBorder="1" applyAlignment="1">
      <alignment/>
    </xf>
    <xf numFmtId="3" fontId="1" fillId="33" borderId="56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35" borderId="38" xfId="0" applyFont="1" applyFill="1" applyBorder="1" applyAlignment="1">
      <alignment/>
    </xf>
    <xf numFmtId="0" fontId="1" fillId="35" borderId="39" xfId="0" applyFont="1" applyFill="1" applyBorder="1" applyAlignment="1">
      <alignment/>
    </xf>
    <xf numFmtId="0" fontId="0" fillId="35" borderId="57" xfId="0" applyFill="1" applyBorder="1" applyAlignment="1">
      <alignment/>
    </xf>
    <xf numFmtId="0" fontId="1" fillId="35" borderId="58" xfId="0" applyFont="1" applyFill="1" applyBorder="1" applyAlignment="1">
      <alignment horizontal="right"/>
    </xf>
    <xf numFmtId="0" fontId="1" fillId="35" borderId="39" xfId="0" applyFont="1" applyFill="1" applyBorder="1" applyAlignment="1">
      <alignment horizontal="right"/>
    </xf>
    <xf numFmtId="0" fontId="1" fillId="35" borderId="40" xfId="0" applyFont="1" applyFill="1" applyBorder="1" applyAlignment="1">
      <alignment horizontal="center"/>
    </xf>
    <xf numFmtId="4" fontId="6" fillId="35" borderId="39" xfId="0" applyNumberFormat="1" applyFont="1" applyFill="1" applyBorder="1" applyAlignment="1">
      <alignment horizontal="right"/>
    </xf>
    <xf numFmtId="4" fontId="6" fillId="35" borderId="57" xfId="0" applyNumberFormat="1" applyFont="1" applyFill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42" xfId="0" applyNumberFormat="1" applyFont="1" applyBorder="1" applyAlignment="1">
      <alignment horizontal="right"/>
    </xf>
    <xf numFmtId="168" fontId="0" fillId="0" borderId="59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33" borderId="45" xfId="0" applyFill="1" applyBorder="1" applyAlignment="1">
      <alignment/>
    </xf>
    <xf numFmtId="0" fontId="1" fillId="33" borderId="46" xfId="0" applyFont="1" applyFill="1" applyBorder="1" applyAlignment="1">
      <alignment/>
    </xf>
    <xf numFmtId="0" fontId="0" fillId="33" borderId="46" xfId="0" applyFill="1" applyBorder="1" applyAlignment="1">
      <alignment/>
    </xf>
    <xf numFmtId="4" fontId="0" fillId="33" borderId="60" xfId="0" applyNumberFormat="1" applyFill="1" applyBorder="1" applyAlignment="1">
      <alignment/>
    </xf>
    <xf numFmtId="4" fontId="0" fillId="33" borderId="45" xfId="0" applyNumberFormat="1" applyFill="1" applyBorder="1" applyAlignment="1">
      <alignment/>
    </xf>
    <xf numFmtId="4" fontId="0" fillId="33" borderId="46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5">
      <alignment/>
      <protection/>
    </xf>
    <xf numFmtId="0" fontId="11" fillId="0" borderId="0" xfId="45" applyFont="1" applyAlignment="1">
      <alignment horizontal="centerContinuous"/>
      <protection/>
    </xf>
    <xf numFmtId="0" fontId="12" fillId="0" borderId="0" xfId="45" applyFont="1" applyAlignment="1">
      <alignment horizontal="centerContinuous"/>
      <protection/>
    </xf>
    <xf numFmtId="0" fontId="12" fillId="0" borderId="0" xfId="45" applyFont="1" applyAlignment="1">
      <alignment horizontal="right"/>
      <protection/>
    </xf>
    <xf numFmtId="0" fontId="9" fillId="0" borderId="51" xfId="45" applyFont="1" applyBorder="1" applyAlignment="1">
      <alignment horizontal="right"/>
      <protection/>
    </xf>
    <xf numFmtId="0" fontId="0" fillId="0" borderId="50" xfId="45" applyBorder="1" applyAlignment="1">
      <alignment horizontal="left"/>
      <protection/>
    </xf>
    <xf numFmtId="0" fontId="0" fillId="0" borderId="52" xfId="45" applyBorder="1">
      <alignment/>
      <protection/>
    </xf>
    <xf numFmtId="0" fontId="9" fillId="0" borderId="0" xfId="45" applyFont="1">
      <alignment/>
      <protection/>
    </xf>
    <xf numFmtId="0" fontId="0" fillId="0" borderId="0" xfId="45" applyFont="1">
      <alignment/>
      <protection/>
    </xf>
    <xf numFmtId="0" fontId="0" fillId="0" borderId="0" xfId="45" applyAlignment="1">
      <alignment horizontal="right"/>
      <protection/>
    </xf>
    <xf numFmtId="0" fontId="0" fillId="0" borderId="0" xfId="45" applyAlignment="1">
      <alignment/>
      <protection/>
    </xf>
    <xf numFmtId="49" fontId="9" fillId="34" borderId="59" xfId="45" applyNumberFormat="1" applyFont="1" applyFill="1" applyBorder="1">
      <alignment/>
      <protection/>
    </xf>
    <xf numFmtId="0" fontId="9" fillId="34" borderId="41" xfId="45" applyFont="1" applyFill="1" applyBorder="1" applyAlignment="1">
      <alignment horizontal="center"/>
      <protection/>
    </xf>
    <xf numFmtId="0" fontId="9" fillId="34" borderId="41" xfId="45" applyNumberFormat="1" applyFont="1" applyFill="1" applyBorder="1" applyAlignment="1">
      <alignment horizontal="center"/>
      <protection/>
    </xf>
    <xf numFmtId="0" fontId="9" fillId="34" borderId="59" xfId="45" applyFont="1" applyFill="1" applyBorder="1" applyAlignment="1">
      <alignment horizontal="center"/>
      <protection/>
    </xf>
    <xf numFmtId="0" fontId="1" fillId="0" borderId="61" xfId="45" applyFont="1" applyBorder="1" applyAlignment="1">
      <alignment horizontal="center"/>
      <protection/>
    </xf>
    <xf numFmtId="49" fontId="1" fillId="0" borderId="61" xfId="45" applyNumberFormat="1" applyFont="1" applyBorder="1" applyAlignment="1">
      <alignment horizontal="left"/>
      <protection/>
    </xf>
    <xf numFmtId="0" fontId="1" fillId="0" borderId="61" xfId="45" applyFont="1" applyBorder="1">
      <alignment/>
      <protection/>
    </xf>
    <xf numFmtId="0" fontId="0" fillId="0" borderId="61" xfId="45" applyBorder="1" applyAlignment="1">
      <alignment horizontal="center"/>
      <protection/>
    </xf>
    <xf numFmtId="0" fontId="0" fillId="0" borderId="61" xfId="45" applyNumberFormat="1" applyBorder="1" applyAlignment="1">
      <alignment horizontal="right"/>
      <protection/>
    </xf>
    <xf numFmtId="0" fontId="0" fillId="0" borderId="61" xfId="45" applyNumberFormat="1" applyBorder="1">
      <alignment/>
      <protection/>
    </xf>
    <xf numFmtId="0" fontId="0" fillId="0" borderId="0" xfId="45" applyNumberFormat="1">
      <alignment/>
      <protection/>
    </xf>
    <xf numFmtId="0" fontId="13" fillId="0" borderId="0" xfId="45" applyFont="1">
      <alignment/>
      <protection/>
    </xf>
    <xf numFmtId="0" fontId="0" fillId="0" borderId="61" xfId="45" applyFont="1" applyBorder="1" applyAlignment="1">
      <alignment horizontal="center" vertical="top"/>
      <protection/>
    </xf>
    <xf numFmtId="49" fontId="8" fillId="0" borderId="61" xfId="45" applyNumberFormat="1" applyFont="1" applyBorder="1" applyAlignment="1">
      <alignment horizontal="left" vertical="top"/>
      <protection/>
    </xf>
    <xf numFmtId="0" fontId="8" fillId="0" borderId="61" xfId="45" applyFont="1" applyBorder="1" applyAlignment="1">
      <alignment wrapText="1"/>
      <protection/>
    </xf>
    <xf numFmtId="49" fontId="8" fillId="0" borderId="61" xfId="45" applyNumberFormat="1" applyFont="1" applyBorder="1" applyAlignment="1">
      <alignment horizontal="center" shrinkToFit="1"/>
      <protection/>
    </xf>
    <xf numFmtId="4" fontId="8" fillId="0" borderId="61" xfId="45" applyNumberFormat="1" applyFont="1" applyBorder="1" applyAlignment="1">
      <alignment horizontal="right"/>
      <protection/>
    </xf>
    <xf numFmtId="4" fontId="8" fillId="0" borderId="61" xfId="45" applyNumberFormat="1" applyFont="1" applyBorder="1">
      <alignment/>
      <protection/>
    </xf>
    <xf numFmtId="0" fontId="9" fillId="0" borderId="61" xfId="45" applyFont="1" applyBorder="1" applyAlignment="1">
      <alignment horizontal="center"/>
      <protection/>
    </xf>
    <xf numFmtId="49" fontId="9" fillId="0" borderId="61" xfId="45" applyNumberFormat="1" applyFont="1" applyBorder="1" applyAlignment="1">
      <alignment horizontal="left"/>
      <protection/>
    </xf>
    <xf numFmtId="0" fontId="14" fillId="0" borderId="0" xfId="45" applyFont="1" applyAlignment="1">
      <alignment wrapText="1"/>
      <protection/>
    </xf>
    <xf numFmtId="4" fontId="15" fillId="36" borderId="61" xfId="45" applyNumberFormat="1" applyFont="1" applyFill="1" applyBorder="1" applyAlignment="1">
      <alignment horizontal="right" wrapText="1"/>
      <protection/>
    </xf>
    <xf numFmtId="0" fontId="15" fillId="0" borderId="61" xfId="0" applyFont="1" applyBorder="1" applyAlignment="1">
      <alignment horizontal="right"/>
    </xf>
    <xf numFmtId="0" fontId="0" fillId="33" borderId="62" xfId="45" applyFill="1" applyBorder="1" applyAlignment="1">
      <alignment horizontal="center"/>
      <protection/>
    </xf>
    <xf numFmtId="49" fontId="3" fillId="33" borderId="62" xfId="45" applyNumberFormat="1" applyFont="1" applyFill="1" applyBorder="1" applyAlignment="1">
      <alignment horizontal="left"/>
      <protection/>
    </xf>
    <xf numFmtId="0" fontId="3" fillId="33" borderId="62" xfId="45" applyFont="1" applyFill="1" applyBorder="1">
      <alignment/>
      <protection/>
    </xf>
    <xf numFmtId="4" fontId="0" fillId="33" borderId="62" xfId="45" applyNumberFormat="1" applyFill="1" applyBorder="1" applyAlignment="1">
      <alignment horizontal="right"/>
      <protection/>
    </xf>
    <xf numFmtId="4" fontId="1" fillId="33" borderId="62" xfId="45" applyNumberFormat="1" applyFont="1" applyFill="1" applyBorder="1">
      <alignment/>
      <protection/>
    </xf>
    <xf numFmtId="3" fontId="0" fillId="0" borderId="0" xfId="45" applyNumberFormat="1">
      <alignment/>
      <protection/>
    </xf>
    <xf numFmtId="0" fontId="0" fillId="0" borderId="0" xfId="45" applyBorder="1">
      <alignment/>
      <protection/>
    </xf>
    <xf numFmtId="0" fontId="17" fillId="0" borderId="0" xfId="45" applyFont="1" applyAlignment="1">
      <alignment/>
      <protection/>
    </xf>
    <xf numFmtId="0" fontId="18" fillId="0" borderId="0" xfId="45" applyFont="1" applyBorder="1">
      <alignment/>
      <protection/>
    </xf>
    <xf numFmtId="3" fontId="18" fillId="0" borderId="0" xfId="45" applyNumberFormat="1" applyFont="1" applyBorder="1" applyAlignment="1">
      <alignment horizontal="right"/>
      <protection/>
    </xf>
    <xf numFmtId="4" fontId="18" fillId="0" borderId="0" xfId="45" applyNumberFormat="1" applyFont="1" applyBorder="1">
      <alignment/>
      <protection/>
    </xf>
    <xf numFmtId="0" fontId="17" fillId="0" borderId="0" xfId="45" applyFont="1" applyBorder="1" applyAlignment="1">
      <alignment/>
      <protection/>
    </xf>
    <xf numFmtId="0" fontId="0" fillId="0" borderId="0" xfId="45" applyBorder="1" applyAlignment="1">
      <alignment horizontal="right"/>
      <protection/>
    </xf>
    <xf numFmtId="49" fontId="9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0" fontId="9" fillId="34" borderId="41" xfId="45" applyFont="1" applyFill="1" applyBorder="1" applyAlignment="1" applyProtection="1">
      <alignment horizontal="center"/>
      <protection/>
    </xf>
    <xf numFmtId="0" fontId="0" fillId="0" borderId="61" xfId="45" applyNumberFormat="1" applyBorder="1" applyAlignment="1" applyProtection="1">
      <alignment horizontal="right"/>
      <protection/>
    </xf>
    <xf numFmtId="4" fontId="8" fillId="0" borderId="61" xfId="45" applyNumberFormat="1" applyFont="1" applyBorder="1" applyAlignment="1" applyProtection="1">
      <alignment horizontal="right"/>
      <protection/>
    </xf>
    <xf numFmtId="0" fontId="15" fillId="36" borderId="61" xfId="45" applyFont="1" applyFill="1" applyBorder="1" applyAlignment="1" applyProtection="1">
      <alignment horizontal="left" wrapText="1"/>
      <protection/>
    </xf>
    <xf numFmtId="4" fontId="0" fillId="33" borderId="62" xfId="45" applyNumberForma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6" fillId="0" borderId="27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3" fontId="1" fillId="33" borderId="46" xfId="0" applyNumberFormat="1" applyFont="1" applyFill="1" applyBorder="1" applyAlignment="1">
      <alignment horizontal="right"/>
    </xf>
    <xf numFmtId="3" fontId="1" fillId="33" borderId="60" xfId="0" applyNumberFormat="1" applyFont="1" applyFill="1" applyBorder="1" applyAlignment="1">
      <alignment horizontal="right"/>
    </xf>
    <xf numFmtId="0" fontId="0" fillId="0" borderId="65" xfId="45" applyFont="1" applyBorder="1" applyAlignment="1">
      <alignment horizontal="center"/>
      <protection/>
    </xf>
    <xf numFmtId="0" fontId="0" fillId="0" borderId="66" xfId="45" applyFont="1" applyBorder="1" applyAlignment="1">
      <alignment horizontal="center"/>
      <protection/>
    </xf>
    <xf numFmtId="0" fontId="0" fillId="0" borderId="67" xfId="45" applyFont="1" applyBorder="1" applyAlignment="1">
      <alignment horizontal="center"/>
      <protection/>
    </xf>
    <xf numFmtId="0" fontId="0" fillId="0" borderId="68" xfId="45" applyFont="1" applyBorder="1" applyAlignment="1">
      <alignment horizontal="center"/>
      <protection/>
    </xf>
    <xf numFmtId="0" fontId="0" fillId="0" borderId="69" xfId="45" applyFont="1" applyBorder="1" applyAlignment="1">
      <alignment horizontal="left"/>
      <protection/>
    </xf>
    <xf numFmtId="0" fontId="0" fillId="0" borderId="53" xfId="45" applyFont="1" applyBorder="1" applyAlignment="1">
      <alignment horizontal="left"/>
      <protection/>
    </xf>
    <xf numFmtId="0" fontId="0" fillId="0" borderId="70" xfId="45" applyFont="1" applyBorder="1" applyAlignment="1">
      <alignment horizontal="left"/>
      <protection/>
    </xf>
    <xf numFmtId="49" fontId="15" fillId="36" borderId="25" xfId="45" applyNumberFormat="1" applyFont="1" applyFill="1" applyBorder="1" applyAlignment="1">
      <alignment horizontal="left" wrapText="1"/>
      <protection/>
    </xf>
    <xf numFmtId="49" fontId="16" fillId="0" borderId="0" xfId="0" applyNumberFormat="1" applyFont="1" applyAlignment="1">
      <alignment horizontal="left" wrapText="1"/>
    </xf>
    <xf numFmtId="0" fontId="10" fillId="0" borderId="0" xfId="45" applyFont="1" applyAlignment="1">
      <alignment horizontal="center"/>
      <protection/>
    </xf>
    <xf numFmtId="49" fontId="0" fillId="0" borderId="67" xfId="45" applyNumberFormat="1" applyFont="1" applyBorder="1" applyAlignment="1">
      <alignment horizontal="center"/>
      <protection/>
    </xf>
    <xf numFmtId="0" fontId="0" fillId="0" borderId="69" xfId="45" applyBorder="1" applyAlignment="1">
      <alignment horizontal="center" shrinkToFit="1"/>
      <protection/>
    </xf>
    <xf numFmtId="0" fontId="0" fillId="0" borderId="53" xfId="45" applyBorder="1" applyAlignment="1">
      <alignment horizontal="center" shrinkToFit="1"/>
      <protection/>
    </xf>
    <xf numFmtId="0" fontId="0" fillId="0" borderId="70" xfId="45" applyBorder="1" applyAlignment="1">
      <alignment horizontal="center" shrinkToFi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7">
      <selection activeCell="G20" sqref="G2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69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10001529</v>
      </c>
      <c r="D2" s="6" t="str">
        <f>Rekapitulace!G2</f>
        <v>ÚPRAVA VNITŘ. DVORA STUDIA MARTA V BRNĚ</v>
      </c>
      <c r="E2" s="4"/>
      <c r="F2" s="4"/>
      <c r="G2" s="7"/>
    </row>
    <row r="3" spans="1:7" ht="3" customHeight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1</v>
      </c>
      <c r="B4" s="12"/>
      <c r="C4" s="13" t="s">
        <v>2</v>
      </c>
      <c r="D4" s="13"/>
      <c r="E4" s="13"/>
      <c r="F4" s="13" t="s">
        <v>3</v>
      </c>
      <c r="G4" s="14"/>
    </row>
    <row r="5" spans="1:7" ht="12.75" customHeight="1">
      <c r="A5" s="15" t="s">
        <v>73</v>
      </c>
      <c r="B5" s="16"/>
      <c r="C5" s="17" t="s">
        <v>74</v>
      </c>
      <c r="D5" s="18"/>
      <c r="E5" s="18"/>
      <c r="F5" s="13"/>
      <c r="G5" s="14"/>
    </row>
    <row r="6" spans="1:7" ht="12.75" customHeight="1">
      <c r="A6" s="19" t="s">
        <v>5</v>
      </c>
      <c r="B6" s="20"/>
      <c r="C6" s="21" t="s">
        <v>6</v>
      </c>
      <c r="D6" s="21"/>
      <c r="E6" s="21"/>
      <c r="F6" s="22" t="s">
        <v>7</v>
      </c>
      <c r="G6" s="23"/>
    </row>
    <row r="7" spans="1:7" ht="12.75" customHeight="1">
      <c r="A7" s="15" t="s">
        <v>71</v>
      </c>
      <c r="B7" s="16"/>
      <c r="C7" s="17" t="s">
        <v>72</v>
      </c>
      <c r="D7" s="18"/>
      <c r="E7" s="18"/>
      <c r="F7" s="24"/>
      <c r="G7" s="14"/>
    </row>
    <row r="8" spans="1:9" ht="12.75">
      <c r="A8" s="19" t="s">
        <v>8</v>
      </c>
      <c r="B8" s="21"/>
      <c r="C8" s="186"/>
      <c r="D8" s="187"/>
      <c r="E8" s="25" t="s">
        <v>9</v>
      </c>
      <c r="F8" s="26"/>
      <c r="G8" s="27"/>
      <c r="H8" s="28"/>
      <c r="I8" s="28"/>
    </row>
    <row r="9" spans="1:7" ht="12.75">
      <c r="A9" s="19" t="s">
        <v>10</v>
      </c>
      <c r="B9" s="21"/>
      <c r="C9" s="186"/>
      <c r="D9" s="187"/>
      <c r="E9" s="22" t="s">
        <v>11</v>
      </c>
      <c r="F9" s="21"/>
      <c r="G9" s="29">
        <f>IF(PocetMJ=0,,ROUND((F30+F32)/PocetMJ,1))</f>
        <v>0</v>
      </c>
    </row>
    <row r="10" spans="1:7" ht="12.75">
      <c r="A10" s="30" t="s">
        <v>12</v>
      </c>
      <c r="B10" s="31"/>
      <c r="C10" s="31"/>
      <c r="D10" s="31"/>
      <c r="E10" s="32" t="s">
        <v>13</v>
      </c>
      <c r="F10" s="31"/>
      <c r="G10" s="33">
        <v>10001529</v>
      </c>
    </row>
    <row r="11" spans="1:57" ht="12.75">
      <c r="A11" s="11" t="s">
        <v>14</v>
      </c>
      <c r="B11" s="13"/>
      <c r="C11" s="13"/>
      <c r="D11" s="13"/>
      <c r="E11" s="34" t="s">
        <v>15</v>
      </c>
      <c r="F11" s="13"/>
      <c r="G11" s="14"/>
      <c r="BA11" s="35"/>
      <c r="BB11" s="35"/>
      <c r="BC11" s="35"/>
      <c r="BD11" s="35"/>
      <c r="BE11" s="35"/>
    </row>
    <row r="12" spans="1:7" ht="12.75">
      <c r="A12" s="11"/>
      <c r="B12" s="13"/>
      <c r="C12" s="13"/>
      <c r="D12" s="13"/>
      <c r="E12" s="188"/>
      <c r="F12" s="189"/>
      <c r="G12" s="190"/>
    </row>
    <row r="13" spans="1:7" ht="28.5" customHeight="1" thickBot="1">
      <c r="A13" s="36" t="s">
        <v>16</v>
      </c>
      <c r="B13" s="37"/>
      <c r="C13" s="37"/>
      <c r="D13" s="37"/>
      <c r="E13" s="38"/>
      <c r="F13" s="38"/>
      <c r="G13" s="39"/>
    </row>
    <row r="14" spans="1:7" ht="17.25" customHeight="1" thickBot="1">
      <c r="A14" s="40" t="s">
        <v>17</v>
      </c>
      <c r="B14" s="41"/>
      <c r="C14" s="42"/>
      <c r="D14" s="43" t="s">
        <v>18</v>
      </c>
      <c r="E14" s="44"/>
      <c r="F14" s="44"/>
      <c r="G14" s="42"/>
    </row>
    <row r="15" spans="1:7" ht="15.75" customHeight="1">
      <c r="A15" s="45"/>
      <c r="B15" s="8" t="s">
        <v>19</v>
      </c>
      <c r="C15" s="46">
        <f>Dodavka</f>
        <v>0</v>
      </c>
      <c r="D15" s="47" t="str">
        <f>Rekapitulace!A26</f>
        <v>Ztížené výrobní podmínky</v>
      </c>
      <c r="E15" s="48"/>
      <c r="F15" s="49"/>
      <c r="G15" s="46">
        <f>Rekapitulace!I26</f>
        <v>0</v>
      </c>
    </row>
    <row r="16" spans="1:7" ht="15.75" customHeight="1">
      <c r="A16" s="45" t="s">
        <v>20</v>
      </c>
      <c r="B16" s="8" t="s">
        <v>21</v>
      </c>
      <c r="C16" s="46">
        <f>Mont</f>
        <v>0</v>
      </c>
      <c r="D16" s="30" t="str">
        <f>Rekapitulace!A27</f>
        <v>Oborová přirážka</v>
      </c>
      <c r="E16" s="50"/>
      <c r="F16" s="51"/>
      <c r="G16" s="46">
        <f>Rekapitulace!I27</f>
        <v>0</v>
      </c>
    </row>
    <row r="17" spans="1:7" ht="15.75" customHeight="1">
      <c r="A17" s="45" t="s">
        <v>22</v>
      </c>
      <c r="B17" s="8" t="s">
        <v>23</v>
      </c>
      <c r="C17" s="46">
        <f>HSV</f>
        <v>0</v>
      </c>
      <c r="D17" s="30" t="str">
        <f>Rekapitulace!A28</f>
        <v>Přesun stavebních kapacit</v>
      </c>
      <c r="E17" s="50"/>
      <c r="F17" s="51"/>
      <c r="G17" s="46">
        <f>Rekapitulace!I28</f>
        <v>0</v>
      </c>
    </row>
    <row r="18" spans="1:7" ht="15.75" customHeight="1">
      <c r="A18" s="52" t="s">
        <v>24</v>
      </c>
      <c r="B18" s="8" t="s">
        <v>25</v>
      </c>
      <c r="C18" s="46">
        <f>PSV</f>
        <v>0</v>
      </c>
      <c r="D18" s="30" t="str">
        <f>Rekapitulace!A29</f>
        <v>Mimostaveništní doprava</v>
      </c>
      <c r="E18" s="50"/>
      <c r="F18" s="51"/>
      <c r="G18" s="46">
        <f>Rekapitulace!I29</f>
        <v>0</v>
      </c>
    </row>
    <row r="19" spans="1:7" ht="15.75" customHeight="1">
      <c r="A19" s="53" t="s">
        <v>26</v>
      </c>
      <c r="B19" s="8"/>
      <c r="C19" s="46">
        <f>SUM(C15:C18)</f>
        <v>0</v>
      </c>
      <c r="D19" s="54" t="str">
        <f>Rekapitulace!A30</f>
        <v>Zařízení staveniště</v>
      </c>
      <c r="E19" s="50"/>
      <c r="F19" s="51"/>
      <c r="G19" s="46">
        <f>Rekapitulace!I30</f>
        <v>0</v>
      </c>
    </row>
    <row r="20" spans="1:7" ht="15.75" customHeight="1">
      <c r="A20" s="53"/>
      <c r="B20" s="8"/>
      <c r="C20" s="46"/>
      <c r="D20" s="30" t="str">
        <f>Rekapitulace!A31</f>
        <v>Provoz investora</v>
      </c>
      <c r="E20" s="50"/>
      <c r="F20" s="51"/>
      <c r="G20" s="46">
        <f>Rekapitulace!I31</f>
        <v>0</v>
      </c>
    </row>
    <row r="21" spans="1:7" ht="15.75" customHeight="1">
      <c r="A21" s="53" t="s">
        <v>27</v>
      </c>
      <c r="B21" s="8"/>
      <c r="C21" s="46">
        <f>HZS</f>
        <v>0</v>
      </c>
      <c r="D21" s="30" t="str">
        <f>Rekapitulace!A32</f>
        <v>Kompletační činnost (IČD)</v>
      </c>
      <c r="E21" s="50"/>
      <c r="F21" s="51"/>
      <c r="G21" s="46">
        <f>Rekapitulace!I32</f>
        <v>0</v>
      </c>
    </row>
    <row r="22" spans="1:7" ht="15.75" customHeight="1">
      <c r="A22" s="11" t="s">
        <v>28</v>
      </c>
      <c r="B22" s="13"/>
      <c r="C22" s="46">
        <f>C19+C21</f>
        <v>0</v>
      </c>
      <c r="D22" s="30" t="s">
        <v>29</v>
      </c>
      <c r="E22" s="50"/>
      <c r="F22" s="51"/>
      <c r="G22" s="46">
        <f>G23-SUM(G15:G21)</f>
        <v>0</v>
      </c>
    </row>
    <row r="23" spans="1:7" ht="15.75" customHeight="1" thickBot="1">
      <c r="A23" s="30" t="s">
        <v>30</v>
      </c>
      <c r="B23" s="31"/>
      <c r="C23" s="55">
        <f>C22+G23</f>
        <v>0</v>
      </c>
      <c r="D23" s="56" t="s">
        <v>31</v>
      </c>
      <c r="E23" s="57"/>
      <c r="F23" s="58"/>
      <c r="G23" s="46">
        <f>VRN</f>
        <v>0</v>
      </c>
    </row>
    <row r="24" spans="1:7" ht="12.75">
      <c r="A24" s="59" t="s">
        <v>32</v>
      </c>
      <c r="B24" s="60"/>
      <c r="C24" s="61" t="s">
        <v>33</v>
      </c>
      <c r="D24" s="60"/>
      <c r="E24" s="61" t="s">
        <v>34</v>
      </c>
      <c r="F24" s="60"/>
      <c r="G24" s="62"/>
    </row>
    <row r="25" spans="1:7" ht="12.75">
      <c r="A25" s="19"/>
      <c r="B25" s="21"/>
      <c r="C25" s="22" t="s">
        <v>35</v>
      </c>
      <c r="D25" s="21"/>
      <c r="E25" s="22" t="s">
        <v>35</v>
      </c>
      <c r="F25" s="21"/>
      <c r="G25" s="23"/>
    </row>
    <row r="26" spans="1:7" ht="12.75">
      <c r="A26" s="11" t="s">
        <v>36</v>
      </c>
      <c r="B26" s="63"/>
      <c r="C26" s="34" t="s">
        <v>36</v>
      </c>
      <c r="D26" s="13"/>
      <c r="E26" s="34" t="s">
        <v>36</v>
      </c>
      <c r="F26" s="13"/>
      <c r="G26" s="14"/>
    </row>
    <row r="27" spans="1:7" ht="12.75">
      <c r="A27" s="11"/>
      <c r="B27" s="64"/>
      <c r="C27" s="34" t="s">
        <v>37</v>
      </c>
      <c r="D27" s="13"/>
      <c r="E27" s="34" t="s">
        <v>38</v>
      </c>
      <c r="F27" s="13"/>
      <c r="G27" s="14"/>
    </row>
    <row r="28" spans="1:7" ht="12.75">
      <c r="A28" s="11"/>
      <c r="B28" s="13"/>
      <c r="C28" s="34"/>
      <c r="D28" s="13"/>
      <c r="E28" s="34"/>
      <c r="F28" s="13"/>
      <c r="G28" s="14"/>
    </row>
    <row r="29" spans="1:7" ht="94.5" customHeight="1">
      <c r="A29" s="11"/>
      <c r="B29" s="13"/>
      <c r="C29" s="34"/>
      <c r="D29" s="13"/>
      <c r="E29" s="34"/>
      <c r="F29" s="13"/>
      <c r="G29" s="14"/>
    </row>
    <row r="30" spans="1:7" ht="12.75">
      <c r="A30" s="19" t="s">
        <v>39</v>
      </c>
      <c r="B30" s="21"/>
      <c r="C30" s="65">
        <v>21</v>
      </c>
      <c r="D30" s="21" t="s">
        <v>40</v>
      </c>
      <c r="E30" s="22"/>
      <c r="F30" s="66">
        <f>ROUND(C23-F32,0)</f>
        <v>0</v>
      </c>
      <c r="G30" s="23"/>
    </row>
    <row r="31" spans="1:7" ht="12.75">
      <c r="A31" s="19" t="s">
        <v>41</v>
      </c>
      <c r="B31" s="21"/>
      <c r="C31" s="65">
        <f>SazbaDPH1</f>
        <v>21</v>
      </c>
      <c r="D31" s="21" t="s">
        <v>40</v>
      </c>
      <c r="E31" s="22"/>
      <c r="F31" s="67">
        <f>ROUND(PRODUCT(F30,C31/100),1)</f>
        <v>0</v>
      </c>
      <c r="G31" s="33"/>
    </row>
    <row r="32" spans="1:7" ht="12.75">
      <c r="A32" s="19" t="s">
        <v>39</v>
      </c>
      <c r="B32" s="21"/>
      <c r="C32" s="65">
        <v>0</v>
      </c>
      <c r="D32" s="21" t="s">
        <v>40</v>
      </c>
      <c r="E32" s="22"/>
      <c r="F32" s="66">
        <v>0</v>
      </c>
      <c r="G32" s="23"/>
    </row>
    <row r="33" spans="1:7" ht="12.75">
      <c r="A33" s="19" t="s">
        <v>41</v>
      </c>
      <c r="B33" s="21"/>
      <c r="C33" s="65">
        <f>SazbaDPH2</f>
        <v>0</v>
      </c>
      <c r="D33" s="21" t="s">
        <v>40</v>
      </c>
      <c r="E33" s="22"/>
      <c r="F33" s="67">
        <f>ROUND(PRODUCT(F32,C33/100),1)</f>
        <v>0</v>
      </c>
      <c r="G33" s="33"/>
    </row>
    <row r="34" spans="1:7" s="73" customFormat="1" ht="19.5" customHeight="1" thickBot="1">
      <c r="A34" s="68" t="s">
        <v>42</v>
      </c>
      <c r="B34" s="69"/>
      <c r="C34" s="69"/>
      <c r="D34" s="69"/>
      <c r="E34" s="70"/>
      <c r="F34" s="71">
        <f>CEILING(SUM(F30:F33),1)</f>
        <v>0</v>
      </c>
      <c r="G34" s="72"/>
    </row>
    <row r="36" spans="1:8" ht="12.75">
      <c r="A36" s="74" t="s">
        <v>43</v>
      </c>
      <c r="B36" s="74"/>
      <c r="C36" s="74"/>
      <c r="D36" s="74"/>
      <c r="E36" s="74"/>
      <c r="F36" s="74"/>
      <c r="G36" s="74"/>
      <c r="H36" t="s">
        <v>4</v>
      </c>
    </row>
    <row r="37" spans="1:8" ht="14.25" customHeight="1">
      <c r="A37" s="74"/>
      <c r="B37" s="191" t="s">
        <v>296</v>
      </c>
      <c r="C37" s="191"/>
      <c r="D37" s="191"/>
      <c r="E37" s="191"/>
      <c r="F37" s="191"/>
      <c r="G37" s="191"/>
      <c r="H37" t="s">
        <v>4</v>
      </c>
    </row>
    <row r="38" spans="1:8" ht="12.75" customHeight="1">
      <c r="A38" s="75"/>
      <c r="B38" s="191"/>
      <c r="C38" s="191"/>
      <c r="D38" s="191"/>
      <c r="E38" s="191"/>
      <c r="F38" s="191"/>
      <c r="G38" s="191"/>
      <c r="H38" t="s">
        <v>4</v>
      </c>
    </row>
    <row r="39" spans="1:8" ht="12.75">
      <c r="A39" s="75"/>
      <c r="B39" s="191"/>
      <c r="C39" s="191"/>
      <c r="D39" s="191"/>
      <c r="E39" s="191"/>
      <c r="F39" s="191"/>
      <c r="G39" s="191"/>
      <c r="H39" t="s">
        <v>4</v>
      </c>
    </row>
    <row r="40" spans="1:8" ht="12.75">
      <c r="A40" s="75"/>
      <c r="B40" s="191"/>
      <c r="C40" s="191"/>
      <c r="D40" s="191"/>
      <c r="E40" s="191"/>
      <c r="F40" s="191"/>
      <c r="G40" s="191"/>
      <c r="H40" t="s">
        <v>4</v>
      </c>
    </row>
    <row r="41" spans="1:8" ht="12.75">
      <c r="A41" s="75"/>
      <c r="B41" s="191"/>
      <c r="C41" s="191"/>
      <c r="D41" s="191"/>
      <c r="E41" s="191"/>
      <c r="F41" s="191"/>
      <c r="G41" s="191"/>
      <c r="H41" t="s">
        <v>4</v>
      </c>
    </row>
    <row r="42" spans="1:8" ht="12.75">
      <c r="A42" s="75"/>
      <c r="B42" s="191"/>
      <c r="C42" s="191"/>
      <c r="D42" s="191"/>
      <c r="E42" s="191"/>
      <c r="F42" s="191"/>
      <c r="G42" s="191"/>
      <c r="H42" t="s">
        <v>4</v>
      </c>
    </row>
    <row r="43" spans="1:8" ht="12.75">
      <c r="A43" s="75"/>
      <c r="B43" s="191"/>
      <c r="C43" s="191"/>
      <c r="D43" s="191"/>
      <c r="E43" s="191"/>
      <c r="F43" s="191"/>
      <c r="G43" s="191"/>
      <c r="H43" t="s">
        <v>4</v>
      </c>
    </row>
    <row r="44" spans="1:8" ht="12.75">
      <c r="A44" s="75"/>
      <c r="B44" s="191"/>
      <c r="C44" s="191"/>
      <c r="D44" s="191"/>
      <c r="E44" s="191"/>
      <c r="F44" s="191"/>
      <c r="G44" s="191"/>
      <c r="H44" t="s">
        <v>4</v>
      </c>
    </row>
    <row r="45" spans="1:8" ht="0.75" customHeight="1">
      <c r="A45" s="75"/>
      <c r="B45" s="191"/>
      <c r="C45" s="191"/>
      <c r="D45" s="191"/>
      <c r="E45" s="191"/>
      <c r="F45" s="191"/>
      <c r="G45" s="191"/>
      <c r="H45" t="s">
        <v>4</v>
      </c>
    </row>
    <row r="46" spans="2:7" ht="12.75">
      <c r="B46" s="185"/>
      <c r="C46" s="185"/>
      <c r="D46" s="185"/>
      <c r="E46" s="185"/>
      <c r="F46" s="185"/>
      <c r="G46" s="185"/>
    </row>
    <row r="47" spans="2:7" ht="12.75">
      <c r="B47" s="185"/>
      <c r="C47" s="185"/>
      <c r="D47" s="185"/>
      <c r="E47" s="185"/>
      <c r="F47" s="185"/>
      <c r="G47" s="185"/>
    </row>
    <row r="48" spans="2:7" ht="12.75">
      <c r="B48" s="185"/>
      <c r="C48" s="185"/>
      <c r="D48" s="185"/>
      <c r="E48" s="185"/>
      <c r="F48" s="185"/>
      <c r="G48" s="185"/>
    </row>
    <row r="49" spans="2:7" ht="12.75">
      <c r="B49" s="185"/>
      <c r="C49" s="185"/>
      <c r="D49" s="185"/>
      <c r="E49" s="185"/>
      <c r="F49" s="185"/>
      <c r="G49" s="185"/>
    </row>
    <row r="50" spans="2:7" ht="12.75">
      <c r="B50" s="185"/>
      <c r="C50" s="185"/>
      <c r="D50" s="185"/>
      <c r="E50" s="185"/>
      <c r="F50" s="185"/>
      <c r="G50" s="185"/>
    </row>
    <row r="51" spans="2:7" ht="12.75">
      <c r="B51" s="185"/>
      <c r="C51" s="185"/>
      <c r="D51" s="185"/>
      <c r="E51" s="185"/>
      <c r="F51" s="185"/>
      <c r="G51" s="185"/>
    </row>
    <row r="52" spans="2:7" ht="12.75">
      <c r="B52" s="185"/>
      <c r="C52" s="185"/>
      <c r="D52" s="185"/>
      <c r="E52" s="185"/>
      <c r="F52" s="185"/>
      <c r="G52" s="185"/>
    </row>
    <row r="53" spans="2:7" ht="12.75">
      <c r="B53" s="185"/>
      <c r="C53" s="185"/>
      <c r="D53" s="185"/>
      <c r="E53" s="185"/>
      <c r="F53" s="185"/>
      <c r="G53" s="185"/>
    </row>
    <row r="54" spans="2:7" ht="12.75">
      <c r="B54" s="185"/>
      <c r="C54" s="185"/>
      <c r="D54" s="185"/>
      <c r="E54" s="185"/>
      <c r="F54" s="185"/>
      <c r="G54" s="185"/>
    </row>
    <row r="55" spans="2:7" ht="12.75">
      <c r="B55" s="185"/>
      <c r="C55" s="185"/>
      <c r="D55" s="185"/>
      <c r="E55" s="185"/>
      <c r="F55" s="185"/>
      <c r="G55" s="185"/>
    </row>
  </sheetData>
  <sheetProtection password="C7A0" sheet="1"/>
  <mergeCells count="14">
    <mergeCell ref="C8:D8"/>
    <mergeCell ref="C9:D9"/>
    <mergeCell ref="E12:G12"/>
    <mergeCell ref="B46:G46"/>
    <mergeCell ref="B47:G47"/>
    <mergeCell ref="B48:G48"/>
    <mergeCell ref="B37:G45"/>
    <mergeCell ref="B53:G53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5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4" t="s">
        <v>5</v>
      </c>
      <c r="B1" s="195"/>
      <c r="C1" s="76" t="str">
        <f>CONCATENATE(cislostavby," ",nazevstavby)</f>
        <v>10001529 ÚPRAVA VNITŘ. DVORA STUDIA MARTA V BRNĚ</v>
      </c>
      <c r="D1" s="77"/>
      <c r="E1" s="78"/>
      <c r="F1" s="77"/>
      <c r="G1" s="79" t="s">
        <v>44</v>
      </c>
      <c r="H1" s="80">
        <v>10001529</v>
      </c>
      <c r="I1" s="81"/>
    </row>
    <row r="2" spans="1:9" ht="13.5" thickBot="1">
      <c r="A2" s="196" t="s">
        <v>1</v>
      </c>
      <c r="B2" s="197"/>
      <c r="C2" s="82" t="str">
        <f>CONCATENATE(cisloobjektu," ",nazevobjektu)</f>
        <v>S01 ÚPRAVA VNITŘ. DVORA STUDIA MARTA</v>
      </c>
      <c r="D2" s="83"/>
      <c r="E2" s="84"/>
      <c r="F2" s="83"/>
      <c r="G2" s="198" t="s">
        <v>72</v>
      </c>
      <c r="H2" s="199"/>
      <c r="I2" s="200"/>
    </row>
    <row r="3" ht="13.5" thickTop="1">
      <c r="F3" s="13"/>
    </row>
    <row r="4" spans="1:9" ht="19.5" customHeight="1">
      <c r="A4" s="85" t="s">
        <v>45</v>
      </c>
      <c r="B4" s="86"/>
      <c r="C4" s="86"/>
      <c r="D4" s="86"/>
      <c r="E4" s="87"/>
      <c r="F4" s="86"/>
      <c r="G4" s="86"/>
      <c r="H4" s="86"/>
      <c r="I4" s="86"/>
    </row>
    <row r="5" ht="13.5" thickBot="1"/>
    <row r="6" spans="1:9" s="13" customFormat="1" ht="13.5" thickBot="1">
      <c r="A6" s="88"/>
      <c r="B6" s="89" t="s">
        <v>46</v>
      </c>
      <c r="C6" s="89"/>
      <c r="D6" s="90"/>
      <c r="E6" s="91" t="s">
        <v>47</v>
      </c>
      <c r="F6" s="92" t="s">
        <v>48</v>
      </c>
      <c r="G6" s="92" t="s">
        <v>49</v>
      </c>
      <c r="H6" s="92" t="s">
        <v>50</v>
      </c>
      <c r="I6" s="93" t="s">
        <v>27</v>
      </c>
    </row>
    <row r="7" spans="1:9" s="13" customFormat="1" ht="12.75">
      <c r="A7" s="176" t="str">
        <f>Položky!B7</f>
        <v>1</v>
      </c>
      <c r="B7" s="94" t="str">
        <f>Položky!C7</f>
        <v>Zemní práce</v>
      </c>
      <c r="D7" s="95"/>
      <c r="E7" s="177">
        <f>Položky!BA31</f>
        <v>0</v>
      </c>
      <c r="F7" s="178">
        <f>Položky!BB31</f>
        <v>0</v>
      </c>
      <c r="G7" s="178">
        <f>Položky!BC31</f>
        <v>0</v>
      </c>
      <c r="H7" s="178">
        <f>Položky!BD31</f>
        <v>0</v>
      </c>
      <c r="I7" s="179">
        <f>Položky!BE31</f>
        <v>0</v>
      </c>
    </row>
    <row r="8" spans="1:9" s="13" customFormat="1" ht="12.75">
      <c r="A8" s="176" t="str">
        <f>Položky!B32</f>
        <v>2</v>
      </c>
      <c r="B8" s="94" t="str">
        <f>Položky!C32</f>
        <v>Základy a zvláštní zakládání</v>
      </c>
      <c r="D8" s="95"/>
      <c r="E8" s="177">
        <f>Položky!BA45</f>
        <v>0</v>
      </c>
      <c r="F8" s="178">
        <f>Položky!BB45</f>
        <v>0</v>
      </c>
      <c r="G8" s="178">
        <f>Položky!BC45</f>
        <v>0</v>
      </c>
      <c r="H8" s="178">
        <f>Položky!BD45</f>
        <v>0</v>
      </c>
      <c r="I8" s="179">
        <f>Položky!BE45</f>
        <v>0</v>
      </c>
    </row>
    <row r="9" spans="1:9" s="13" customFormat="1" ht="12.75">
      <c r="A9" s="176" t="str">
        <f>Položky!B46</f>
        <v>3</v>
      </c>
      <c r="B9" s="94" t="str">
        <f>Položky!C46</f>
        <v>Svislé a kompletní konstrukce</v>
      </c>
      <c r="D9" s="95"/>
      <c r="E9" s="177">
        <f>Položky!BA54</f>
        <v>0</v>
      </c>
      <c r="F9" s="178">
        <f>Položky!BB54</f>
        <v>0</v>
      </c>
      <c r="G9" s="178">
        <f>Položky!BC54</f>
        <v>0</v>
      </c>
      <c r="H9" s="178">
        <f>Položky!BD54</f>
        <v>0</v>
      </c>
      <c r="I9" s="179">
        <f>Položky!BE54</f>
        <v>0</v>
      </c>
    </row>
    <row r="10" spans="1:9" s="13" customFormat="1" ht="12.75">
      <c r="A10" s="176" t="str">
        <f>Položky!B55</f>
        <v>4</v>
      </c>
      <c r="B10" s="94" t="str">
        <f>Položky!C55</f>
        <v>Vodorovné konstrukce</v>
      </c>
      <c r="D10" s="95"/>
      <c r="E10" s="177">
        <f>Položky!BA62</f>
        <v>0</v>
      </c>
      <c r="F10" s="178">
        <f>Položky!BB62</f>
        <v>0</v>
      </c>
      <c r="G10" s="178">
        <f>Položky!BC62</f>
        <v>0</v>
      </c>
      <c r="H10" s="178">
        <f>Položky!BD62</f>
        <v>0</v>
      </c>
      <c r="I10" s="179">
        <f>Položky!BE62</f>
        <v>0</v>
      </c>
    </row>
    <row r="11" spans="1:9" s="13" customFormat="1" ht="12.75">
      <c r="A11" s="176" t="str">
        <f>Položky!B63</f>
        <v>5</v>
      </c>
      <c r="B11" s="94" t="str">
        <f>Položky!C63</f>
        <v>Komunikace</v>
      </c>
      <c r="D11" s="95"/>
      <c r="E11" s="177">
        <f>Položky!BA69</f>
        <v>0</v>
      </c>
      <c r="F11" s="178">
        <f>Položky!BB69</f>
        <v>0</v>
      </c>
      <c r="G11" s="178">
        <f>Položky!BC69</f>
        <v>0</v>
      </c>
      <c r="H11" s="178">
        <f>Položky!BD69</f>
        <v>0</v>
      </c>
      <c r="I11" s="179">
        <f>Položky!BE69</f>
        <v>0</v>
      </c>
    </row>
    <row r="12" spans="1:9" s="13" customFormat="1" ht="12.75">
      <c r="A12" s="176" t="str">
        <f>Položky!B70</f>
        <v>6</v>
      </c>
      <c r="B12" s="94" t="str">
        <f>Položky!C70</f>
        <v>Úpravy povrchu, podlahy</v>
      </c>
      <c r="D12" s="95"/>
      <c r="E12" s="177">
        <f>Položky!BA97</f>
        <v>0</v>
      </c>
      <c r="F12" s="178">
        <f>Položky!BB97</f>
        <v>0</v>
      </c>
      <c r="G12" s="178">
        <f>Položky!BC97</f>
        <v>0</v>
      </c>
      <c r="H12" s="178">
        <f>Položky!BD97</f>
        <v>0</v>
      </c>
      <c r="I12" s="179">
        <f>Položky!BE97</f>
        <v>0</v>
      </c>
    </row>
    <row r="13" spans="1:9" s="13" customFormat="1" ht="12.75">
      <c r="A13" s="176" t="str">
        <f>Položky!B98</f>
        <v>94</v>
      </c>
      <c r="B13" s="94" t="str">
        <f>Položky!C98</f>
        <v>Lešení a stavební výtahy</v>
      </c>
      <c r="D13" s="95"/>
      <c r="E13" s="177">
        <f>Položky!BA104</f>
        <v>0</v>
      </c>
      <c r="F13" s="178">
        <f>Položky!BB104</f>
        <v>0</v>
      </c>
      <c r="G13" s="178">
        <f>Položky!BC104</f>
        <v>0</v>
      </c>
      <c r="H13" s="178">
        <f>Položky!BD104</f>
        <v>0</v>
      </c>
      <c r="I13" s="179">
        <f>Položky!BE104</f>
        <v>0</v>
      </c>
    </row>
    <row r="14" spans="1:9" s="13" customFormat="1" ht="12.75">
      <c r="A14" s="176" t="str">
        <f>Položky!B105</f>
        <v>95</v>
      </c>
      <c r="B14" s="94" t="str">
        <f>Položky!C105</f>
        <v>Dokončovací konstrukce na pozemních stavbách</v>
      </c>
      <c r="D14" s="95"/>
      <c r="E14" s="177">
        <f>Položky!BA112</f>
        <v>0</v>
      </c>
      <c r="F14" s="178">
        <f>Položky!BB112</f>
        <v>0</v>
      </c>
      <c r="G14" s="178">
        <f>Položky!BC112</f>
        <v>0</v>
      </c>
      <c r="H14" s="178">
        <f>Položky!BD112</f>
        <v>0</v>
      </c>
      <c r="I14" s="179">
        <f>Položky!BE112</f>
        <v>0</v>
      </c>
    </row>
    <row r="15" spans="1:9" s="13" customFormat="1" ht="12.75">
      <c r="A15" s="176" t="str">
        <f>Položky!B113</f>
        <v>96</v>
      </c>
      <c r="B15" s="94" t="str">
        <f>Položky!C113</f>
        <v>Bourání konstrukcí</v>
      </c>
      <c r="D15" s="95"/>
      <c r="E15" s="177">
        <f>Položky!BA127</f>
        <v>0</v>
      </c>
      <c r="F15" s="178">
        <f>Položky!BB127</f>
        <v>0</v>
      </c>
      <c r="G15" s="178">
        <f>Položky!BC127</f>
        <v>0</v>
      </c>
      <c r="H15" s="178">
        <f>Položky!BD127</f>
        <v>0</v>
      </c>
      <c r="I15" s="179">
        <f>Položky!BE127</f>
        <v>0</v>
      </c>
    </row>
    <row r="16" spans="1:9" s="13" customFormat="1" ht="12.75">
      <c r="A16" s="176" t="str">
        <f>Položky!B128</f>
        <v>99</v>
      </c>
      <c r="B16" s="94" t="str">
        <f>Položky!C128</f>
        <v>Staveništní přesun hmot</v>
      </c>
      <c r="D16" s="95"/>
      <c r="E16" s="177">
        <f>Položky!BA130</f>
        <v>0</v>
      </c>
      <c r="F16" s="178">
        <f>Položky!BB130</f>
        <v>0</v>
      </c>
      <c r="G16" s="178">
        <f>Položky!BC130</f>
        <v>0</v>
      </c>
      <c r="H16" s="178">
        <f>Položky!BD130</f>
        <v>0</v>
      </c>
      <c r="I16" s="179">
        <f>Položky!BE130</f>
        <v>0</v>
      </c>
    </row>
    <row r="17" spans="1:9" s="13" customFormat="1" ht="12.75">
      <c r="A17" s="176" t="str">
        <f>Položky!B131</f>
        <v>767</v>
      </c>
      <c r="B17" s="94" t="str">
        <f>Položky!C131</f>
        <v>Konstrukce zámečnické</v>
      </c>
      <c r="D17" s="95"/>
      <c r="E17" s="177">
        <f>Položky!BA135</f>
        <v>0</v>
      </c>
      <c r="F17" s="178">
        <f>Položky!BB135</f>
        <v>0</v>
      </c>
      <c r="G17" s="178">
        <f>Položky!BC135</f>
        <v>0</v>
      </c>
      <c r="H17" s="178">
        <f>Položky!BD135</f>
        <v>0</v>
      </c>
      <c r="I17" s="179">
        <f>Položky!BE135</f>
        <v>0</v>
      </c>
    </row>
    <row r="18" spans="1:9" s="13" customFormat="1" ht="12.75">
      <c r="A18" s="176" t="str">
        <f>Položky!B136</f>
        <v>783</v>
      </c>
      <c r="B18" s="94" t="str">
        <f>Položky!C136</f>
        <v>Nátěry</v>
      </c>
      <c r="D18" s="95"/>
      <c r="E18" s="177">
        <f>Položky!BA139</f>
        <v>0</v>
      </c>
      <c r="F18" s="178">
        <f>Položky!BB139</f>
        <v>0</v>
      </c>
      <c r="G18" s="178">
        <f>Položky!BC139</f>
        <v>0</v>
      </c>
      <c r="H18" s="178">
        <f>Položky!BD139</f>
        <v>0</v>
      </c>
      <c r="I18" s="179">
        <f>Položky!BE139</f>
        <v>0</v>
      </c>
    </row>
    <row r="19" spans="1:9" s="13" customFormat="1" ht="12.75">
      <c r="A19" s="176" t="str">
        <f>Položky!B140</f>
        <v>999</v>
      </c>
      <c r="B19" s="94" t="str">
        <f>Položky!C140</f>
        <v>Poplatky za skládky</v>
      </c>
      <c r="D19" s="95"/>
      <c r="E19" s="177">
        <f>Položky!BA144</f>
        <v>0</v>
      </c>
      <c r="F19" s="178">
        <f>Položky!BB144</f>
        <v>0</v>
      </c>
      <c r="G19" s="178">
        <f>Položky!BC144</f>
        <v>0</v>
      </c>
      <c r="H19" s="178">
        <f>Položky!BD144</f>
        <v>0</v>
      </c>
      <c r="I19" s="179">
        <f>Položky!BE144</f>
        <v>0</v>
      </c>
    </row>
    <row r="20" spans="1:9" s="13" customFormat="1" ht="13.5" thickBot="1">
      <c r="A20" s="176" t="str">
        <f>Položky!B145</f>
        <v>D96</v>
      </c>
      <c r="B20" s="94" t="str">
        <f>Položky!C145</f>
        <v>Přesuny suti a vybouraných hmot</v>
      </c>
      <c r="D20" s="95"/>
      <c r="E20" s="177">
        <f>Položky!BA153</f>
        <v>0</v>
      </c>
      <c r="F20" s="178">
        <f>Položky!BB153</f>
        <v>0</v>
      </c>
      <c r="G20" s="178">
        <f>Položky!BC153</f>
        <v>0</v>
      </c>
      <c r="H20" s="178">
        <f>Položky!BD153</f>
        <v>0</v>
      </c>
      <c r="I20" s="179">
        <f>Položky!BE153</f>
        <v>0</v>
      </c>
    </row>
    <row r="21" spans="1:9" s="102" customFormat="1" ht="13.5" thickBot="1">
      <c r="A21" s="96"/>
      <c r="B21" s="97" t="s">
        <v>51</v>
      </c>
      <c r="C21" s="97"/>
      <c r="D21" s="98"/>
      <c r="E21" s="99">
        <f>SUM(E7:E20)</f>
        <v>0</v>
      </c>
      <c r="F21" s="100">
        <f>SUM(F7:F20)</f>
        <v>0</v>
      </c>
      <c r="G21" s="100">
        <f>SUM(G7:G20)</f>
        <v>0</v>
      </c>
      <c r="H21" s="100">
        <f>SUM(H7:H20)</f>
        <v>0</v>
      </c>
      <c r="I21" s="101">
        <f>SUM(I7:I20)</f>
        <v>0</v>
      </c>
    </row>
    <row r="22" spans="1:9" ht="12.75">
      <c r="A22" s="13"/>
      <c r="B22" s="13"/>
      <c r="C22" s="13"/>
      <c r="D22" s="13"/>
      <c r="E22" s="13"/>
      <c r="F22" s="13"/>
      <c r="G22" s="13"/>
      <c r="H22" s="13"/>
      <c r="I22" s="13"/>
    </row>
    <row r="23" spans="1:57" ht="19.5" customHeight="1">
      <c r="A23" s="86" t="s">
        <v>52</v>
      </c>
      <c r="B23" s="86"/>
      <c r="C23" s="86"/>
      <c r="D23" s="86"/>
      <c r="E23" s="86"/>
      <c r="F23" s="86"/>
      <c r="G23" s="103"/>
      <c r="H23" s="86"/>
      <c r="I23" s="86"/>
      <c r="BA23" s="35"/>
      <c r="BB23" s="35"/>
      <c r="BC23" s="35"/>
      <c r="BD23" s="35"/>
      <c r="BE23" s="35"/>
    </row>
    <row r="24" ht="13.5" thickBot="1"/>
    <row r="25" spans="1:9" ht="12.75">
      <c r="A25" s="104" t="s">
        <v>53</v>
      </c>
      <c r="B25" s="105"/>
      <c r="C25" s="105"/>
      <c r="D25" s="106"/>
      <c r="E25" s="107" t="s">
        <v>54</v>
      </c>
      <c r="F25" s="108" t="s">
        <v>55</v>
      </c>
      <c r="G25" s="109" t="s">
        <v>56</v>
      </c>
      <c r="H25" s="110"/>
      <c r="I25" s="111" t="s">
        <v>54</v>
      </c>
    </row>
    <row r="26" spans="1:53" ht="12.75">
      <c r="A26" s="112" t="s">
        <v>288</v>
      </c>
      <c r="B26" s="113"/>
      <c r="C26" s="113"/>
      <c r="D26" s="114"/>
      <c r="E26" s="115"/>
      <c r="F26" s="116"/>
      <c r="G26" s="117">
        <f aca="true" t="shared" si="0" ref="G26:G33">CHOOSE(BA26+1,HSV+PSV,HSV+PSV+Mont,HSV+PSV+Dodavka+Mont,HSV,PSV,Mont,Dodavka,Mont+Dodavka,0)</f>
        <v>0</v>
      </c>
      <c r="H26" s="118"/>
      <c r="I26" s="119">
        <f aca="true" t="shared" si="1" ref="I26:I33">E26+F26*G26/100</f>
        <v>0</v>
      </c>
      <c r="BA26">
        <v>0</v>
      </c>
    </row>
    <row r="27" spans="1:53" ht="12.75">
      <c r="A27" s="112" t="s">
        <v>289</v>
      </c>
      <c r="B27" s="113"/>
      <c r="C27" s="113"/>
      <c r="D27" s="114"/>
      <c r="E27" s="115"/>
      <c r="F27" s="116"/>
      <c r="G27" s="117">
        <f t="shared" si="0"/>
        <v>0</v>
      </c>
      <c r="H27" s="118"/>
      <c r="I27" s="119">
        <f t="shared" si="1"/>
        <v>0</v>
      </c>
      <c r="BA27">
        <v>0</v>
      </c>
    </row>
    <row r="28" spans="1:53" ht="12.75">
      <c r="A28" s="112" t="s">
        <v>290</v>
      </c>
      <c r="B28" s="113"/>
      <c r="C28" s="113"/>
      <c r="D28" s="114"/>
      <c r="E28" s="115"/>
      <c r="F28" s="116"/>
      <c r="G28" s="117">
        <f t="shared" si="0"/>
        <v>0</v>
      </c>
      <c r="H28" s="118"/>
      <c r="I28" s="119">
        <f t="shared" si="1"/>
        <v>0</v>
      </c>
      <c r="BA28">
        <v>0</v>
      </c>
    </row>
    <row r="29" spans="1:53" ht="12.75">
      <c r="A29" s="112" t="s">
        <v>291</v>
      </c>
      <c r="B29" s="113"/>
      <c r="C29" s="113"/>
      <c r="D29" s="114"/>
      <c r="E29" s="115"/>
      <c r="F29" s="116"/>
      <c r="G29" s="117">
        <f t="shared" si="0"/>
        <v>0</v>
      </c>
      <c r="H29" s="118"/>
      <c r="I29" s="119">
        <f t="shared" si="1"/>
        <v>0</v>
      </c>
      <c r="BA29">
        <v>0</v>
      </c>
    </row>
    <row r="30" spans="1:53" ht="12.75">
      <c r="A30" s="112" t="s">
        <v>292</v>
      </c>
      <c r="B30" s="113"/>
      <c r="C30" s="113"/>
      <c r="D30" s="114"/>
      <c r="E30" s="115"/>
      <c r="F30" s="116"/>
      <c r="G30" s="117">
        <f t="shared" si="0"/>
        <v>0</v>
      </c>
      <c r="H30" s="118"/>
      <c r="I30" s="119">
        <f t="shared" si="1"/>
        <v>0</v>
      </c>
      <c r="BA30">
        <v>1</v>
      </c>
    </row>
    <row r="31" spans="1:53" ht="12.75">
      <c r="A31" s="112" t="s">
        <v>293</v>
      </c>
      <c r="B31" s="113"/>
      <c r="C31" s="113"/>
      <c r="D31" s="114"/>
      <c r="E31" s="115"/>
      <c r="F31" s="116"/>
      <c r="G31" s="117">
        <f t="shared" si="0"/>
        <v>0</v>
      </c>
      <c r="H31" s="118"/>
      <c r="I31" s="119">
        <f t="shared" si="1"/>
        <v>0</v>
      </c>
      <c r="BA31">
        <v>1</v>
      </c>
    </row>
    <row r="32" spans="1:53" ht="12.75">
      <c r="A32" s="112" t="s">
        <v>294</v>
      </c>
      <c r="B32" s="113"/>
      <c r="C32" s="113"/>
      <c r="D32" s="114"/>
      <c r="E32" s="115"/>
      <c r="F32" s="116"/>
      <c r="G32" s="117">
        <f t="shared" si="0"/>
        <v>0</v>
      </c>
      <c r="H32" s="118"/>
      <c r="I32" s="119">
        <f t="shared" si="1"/>
        <v>0</v>
      </c>
      <c r="BA32">
        <v>2</v>
      </c>
    </row>
    <row r="33" spans="1:53" ht="12.75">
      <c r="A33" s="112" t="s">
        <v>295</v>
      </c>
      <c r="B33" s="113"/>
      <c r="C33" s="113"/>
      <c r="D33" s="114"/>
      <c r="E33" s="115"/>
      <c r="F33" s="116"/>
      <c r="G33" s="117">
        <f t="shared" si="0"/>
        <v>0</v>
      </c>
      <c r="H33" s="118"/>
      <c r="I33" s="119">
        <f t="shared" si="1"/>
        <v>0</v>
      </c>
      <c r="BA33">
        <v>2</v>
      </c>
    </row>
    <row r="34" spans="1:9" ht="13.5" thickBot="1">
      <c r="A34" s="120"/>
      <c r="B34" s="121" t="s">
        <v>57</v>
      </c>
      <c r="C34" s="122"/>
      <c r="D34" s="123"/>
      <c r="E34" s="124"/>
      <c r="F34" s="125"/>
      <c r="G34" s="125"/>
      <c r="H34" s="192">
        <f>SUM(I26:I33)</f>
        <v>0</v>
      </c>
      <c r="I34" s="193"/>
    </row>
    <row r="36" spans="2:9" ht="12.75">
      <c r="B36" s="102"/>
      <c r="F36" s="126"/>
      <c r="G36" s="127"/>
      <c r="H36" s="127"/>
      <c r="I36" s="128"/>
    </row>
    <row r="37" spans="6:9" ht="12.75">
      <c r="F37" s="126"/>
      <c r="G37" s="127"/>
      <c r="H37" s="127"/>
      <c r="I37" s="128"/>
    </row>
    <row r="38" spans="6:9" ht="12.75">
      <c r="F38" s="126"/>
      <c r="G38" s="127"/>
      <c r="H38" s="127"/>
      <c r="I38" s="128"/>
    </row>
    <row r="39" spans="6:9" ht="12.75">
      <c r="F39" s="126"/>
      <c r="G39" s="127"/>
      <c r="H39" s="127"/>
      <c r="I39" s="128"/>
    </row>
    <row r="40" spans="6:9" ht="12.75">
      <c r="F40" s="126"/>
      <c r="G40" s="127"/>
      <c r="H40" s="127"/>
      <c r="I40" s="128"/>
    </row>
    <row r="41" spans="6:9" ht="12.75">
      <c r="F41" s="126"/>
      <c r="G41" s="127"/>
      <c r="H41" s="127"/>
      <c r="I41" s="128"/>
    </row>
    <row r="42" spans="6:9" ht="12.75">
      <c r="F42" s="126"/>
      <c r="G42" s="127"/>
      <c r="H42" s="127"/>
      <c r="I42" s="128"/>
    </row>
    <row r="43" spans="6:9" ht="12.75">
      <c r="F43" s="126"/>
      <c r="G43" s="127"/>
      <c r="H43" s="127"/>
      <c r="I43" s="128"/>
    </row>
    <row r="44" spans="6:9" ht="12.75">
      <c r="F44" s="126"/>
      <c r="G44" s="127"/>
      <c r="H44" s="127"/>
      <c r="I44" s="128"/>
    </row>
    <row r="45" spans="6:9" ht="12.75">
      <c r="F45" s="126"/>
      <c r="G45" s="127"/>
      <c r="H45" s="127"/>
      <c r="I45" s="128"/>
    </row>
    <row r="46" spans="6:9" ht="12.75">
      <c r="F46" s="126"/>
      <c r="G46" s="127"/>
      <c r="H46" s="127"/>
      <c r="I46" s="128"/>
    </row>
    <row r="47" spans="6:9" ht="12.75">
      <c r="F47" s="126"/>
      <c r="G47" s="127"/>
      <c r="H47" s="127"/>
      <c r="I47" s="128"/>
    </row>
    <row r="48" spans="6:9" ht="12.75">
      <c r="F48" s="126"/>
      <c r="G48" s="127"/>
      <c r="H48" s="127"/>
      <c r="I48" s="128"/>
    </row>
    <row r="49" spans="6:9" ht="12.75">
      <c r="F49" s="126"/>
      <c r="G49" s="127"/>
      <c r="H49" s="127"/>
      <c r="I49" s="128"/>
    </row>
    <row r="50" spans="6:9" ht="12.75">
      <c r="F50" s="126"/>
      <c r="G50" s="127"/>
      <c r="H50" s="127"/>
      <c r="I50" s="128"/>
    </row>
    <row r="51" spans="6:9" ht="12.75">
      <c r="F51" s="126"/>
      <c r="G51" s="127"/>
      <c r="H51" s="127"/>
      <c r="I51" s="128"/>
    </row>
    <row r="52" spans="6:9" ht="12.75">
      <c r="F52" s="126"/>
      <c r="G52" s="127"/>
      <c r="H52" s="127"/>
      <c r="I52" s="128"/>
    </row>
    <row r="53" spans="6:9" ht="12.75">
      <c r="F53" s="126"/>
      <c r="G53" s="127"/>
      <c r="H53" s="127"/>
      <c r="I53" s="128"/>
    </row>
    <row r="54" spans="6:9" ht="12.75">
      <c r="F54" s="126"/>
      <c r="G54" s="127"/>
      <c r="H54" s="127"/>
      <c r="I54" s="128"/>
    </row>
    <row r="55" spans="6:9" ht="12.75">
      <c r="F55" s="126"/>
      <c r="G55" s="127"/>
      <c r="H55" s="127"/>
      <c r="I55" s="128"/>
    </row>
    <row r="56" spans="6:9" ht="12.75">
      <c r="F56" s="126"/>
      <c r="G56" s="127"/>
      <c r="H56" s="127"/>
      <c r="I56" s="128"/>
    </row>
    <row r="57" spans="6:9" ht="12.75">
      <c r="F57" s="126"/>
      <c r="G57" s="127"/>
      <c r="H57" s="127"/>
      <c r="I57" s="128"/>
    </row>
    <row r="58" spans="6:9" ht="12.75">
      <c r="F58" s="126"/>
      <c r="G58" s="127"/>
      <c r="H58" s="127"/>
      <c r="I58" s="128"/>
    </row>
    <row r="59" spans="6:9" ht="12.75">
      <c r="F59" s="126"/>
      <c r="G59" s="127"/>
      <c r="H59" s="127"/>
      <c r="I59" s="128"/>
    </row>
    <row r="60" spans="6:9" ht="12.75">
      <c r="F60" s="126"/>
      <c r="G60" s="127"/>
      <c r="H60" s="127"/>
      <c r="I60" s="128"/>
    </row>
    <row r="61" spans="6:9" ht="12.75">
      <c r="F61" s="126"/>
      <c r="G61" s="127"/>
      <c r="H61" s="127"/>
      <c r="I61" s="128"/>
    </row>
    <row r="62" spans="6:9" ht="12.75">
      <c r="F62" s="126"/>
      <c r="G62" s="127"/>
      <c r="H62" s="127"/>
      <c r="I62" s="128"/>
    </row>
    <row r="63" spans="6:9" ht="12.75">
      <c r="F63" s="126"/>
      <c r="G63" s="127"/>
      <c r="H63" s="127"/>
      <c r="I63" s="128"/>
    </row>
    <row r="64" spans="6:9" ht="12.75">
      <c r="F64" s="126"/>
      <c r="G64" s="127"/>
      <c r="H64" s="127"/>
      <c r="I64" s="128"/>
    </row>
    <row r="65" spans="6:9" ht="12.75">
      <c r="F65" s="126"/>
      <c r="G65" s="127"/>
      <c r="H65" s="127"/>
      <c r="I65" s="128"/>
    </row>
    <row r="66" spans="6:9" ht="12.75">
      <c r="F66" s="126"/>
      <c r="G66" s="127"/>
      <c r="H66" s="127"/>
      <c r="I66" s="128"/>
    </row>
    <row r="67" spans="6:9" ht="12.75">
      <c r="F67" s="126"/>
      <c r="G67" s="127"/>
      <c r="H67" s="127"/>
      <c r="I67" s="128"/>
    </row>
    <row r="68" spans="6:9" ht="12.75">
      <c r="F68" s="126"/>
      <c r="G68" s="127"/>
      <c r="H68" s="127"/>
      <c r="I68" s="128"/>
    </row>
    <row r="69" spans="6:9" ht="12.75">
      <c r="F69" s="126"/>
      <c r="G69" s="127"/>
      <c r="H69" s="127"/>
      <c r="I69" s="128"/>
    </row>
    <row r="70" spans="6:9" ht="12.75">
      <c r="F70" s="126"/>
      <c r="G70" s="127"/>
      <c r="H70" s="127"/>
      <c r="I70" s="128"/>
    </row>
    <row r="71" spans="6:9" ht="12.75">
      <c r="F71" s="126"/>
      <c r="G71" s="127"/>
      <c r="H71" s="127"/>
      <c r="I71" s="128"/>
    </row>
    <row r="72" spans="6:9" ht="12.75">
      <c r="F72" s="126"/>
      <c r="G72" s="127"/>
      <c r="H72" s="127"/>
      <c r="I72" s="128"/>
    </row>
    <row r="73" spans="6:9" ht="12.75">
      <c r="F73" s="126"/>
      <c r="G73" s="127"/>
      <c r="H73" s="127"/>
      <c r="I73" s="128"/>
    </row>
    <row r="74" spans="6:9" ht="12.75">
      <c r="F74" s="126"/>
      <c r="G74" s="127"/>
      <c r="H74" s="127"/>
      <c r="I74" s="128"/>
    </row>
    <row r="75" spans="6:9" ht="12.75">
      <c r="F75" s="126"/>
      <c r="G75" s="127"/>
      <c r="H75" s="127"/>
      <c r="I75" s="128"/>
    </row>
    <row r="76" spans="6:9" ht="12.75">
      <c r="F76" s="126"/>
      <c r="G76" s="127"/>
      <c r="H76" s="127"/>
      <c r="I76" s="128"/>
    </row>
    <row r="77" spans="6:9" ht="12.75">
      <c r="F77" s="126"/>
      <c r="G77" s="127"/>
      <c r="H77" s="127"/>
      <c r="I77" s="128"/>
    </row>
    <row r="78" spans="6:9" ht="12.75">
      <c r="F78" s="126"/>
      <c r="G78" s="127"/>
      <c r="H78" s="127"/>
      <c r="I78" s="128"/>
    </row>
    <row r="79" spans="6:9" ht="12.75">
      <c r="F79" s="126"/>
      <c r="G79" s="127"/>
      <c r="H79" s="127"/>
      <c r="I79" s="128"/>
    </row>
    <row r="80" spans="6:9" ht="12.75">
      <c r="F80" s="126"/>
      <c r="G80" s="127"/>
      <c r="H80" s="127"/>
      <c r="I80" s="128"/>
    </row>
    <row r="81" spans="6:9" ht="12.75">
      <c r="F81" s="126"/>
      <c r="G81" s="127"/>
      <c r="H81" s="127"/>
      <c r="I81" s="128"/>
    </row>
    <row r="82" spans="6:9" ht="12.75">
      <c r="F82" s="126"/>
      <c r="G82" s="127"/>
      <c r="H82" s="127"/>
      <c r="I82" s="128"/>
    </row>
    <row r="83" spans="6:9" ht="12.75">
      <c r="F83" s="126"/>
      <c r="G83" s="127"/>
      <c r="H83" s="127"/>
      <c r="I83" s="128"/>
    </row>
    <row r="84" spans="6:9" ht="12.75">
      <c r="F84" s="126"/>
      <c r="G84" s="127"/>
      <c r="H84" s="127"/>
      <c r="I84" s="128"/>
    </row>
    <row r="85" spans="6:9" ht="12.75">
      <c r="F85" s="126"/>
      <c r="G85" s="127"/>
      <c r="H85" s="127"/>
      <c r="I85" s="128"/>
    </row>
  </sheetData>
  <sheetProtection password="C7A0" sheet="1"/>
  <mergeCells count="4">
    <mergeCell ref="H34:I34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26"/>
  <sheetViews>
    <sheetView showGridLines="0" showZeros="0" tabSelected="1" zoomScalePageLayoutView="0" workbookViewId="0" topLeftCell="A103">
      <selection activeCell="F129" sqref="F129"/>
    </sheetView>
  </sheetViews>
  <sheetFormatPr defaultColWidth="9.00390625" defaultRowHeight="12.75"/>
  <cols>
    <col min="1" max="1" width="4.375" style="129" customWidth="1"/>
    <col min="2" max="2" width="11.625" style="129" customWidth="1"/>
    <col min="3" max="3" width="40.375" style="129" customWidth="1"/>
    <col min="4" max="4" width="5.625" style="129" customWidth="1"/>
    <col min="5" max="5" width="8.625" style="138" customWidth="1"/>
    <col min="6" max="6" width="9.875" style="129" customWidth="1"/>
    <col min="7" max="7" width="13.875" style="129" customWidth="1"/>
    <col min="8" max="11" width="9.125" style="129" customWidth="1"/>
    <col min="12" max="12" width="75.375" style="129" customWidth="1"/>
    <col min="13" max="13" width="45.25390625" style="129" customWidth="1"/>
    <col min="14" max="16384" width="9.125" style="129" customWidth="1"/>
  </cols>
  <sheetData>
    <row r="1" spans="1:7" ht="15.75">
      <c r="A1" s="203" t="s">
        <v>70</v>
      </c>
      <c r="B1" s="203"/>
      <c r="C1" s="203"/>
      <c r="D1" s="203"/>
      <c r="E1" s="203"/>
      <c r="F1" s="203"/>
      <c r="G1" s="203"/>
    </row>
    <row r="2" spans="2:7" ht="14.25" customHeight="1" thickBot="1">
      <c r="B2" s="130"/>
      <c r="C2" s="131"/>
      <c r="D2" s="131"/>
      <c r="E2" s="132"/>
      <c r="F2" s="131"/>
      <c r="G2" s="131"/>
    </row>
    <row r="3" spans="1:7" ht="13.5" thickTop="1">
      <c r="A3" s="194" t="s">
        <v>5</v>
      </c>
      <c r="B3" s="195"/>
      <c r="C3" s="76" t="str">
        <f>CONCATENATE(cislostavby," ",nazevstavby)</f>
        <v>10001529 ÚPRAVA VNITŘ. DVORA STUDIA MARTA V BRNĚ</v>
      </c>
      <c r="D3" s="77"/>
      <c r="E3" s="133" t="s">
        <v>0</v>
      </c>
      <c r="F3" s="134">
        <f>Rekapitulace!H1</f>
        <v>10001529</v>
      </c>
      <c r="G3" s="135"/>
    </row>
    <row r="4" spans="1:7" ht="13.5" thickBot="1">
      <c r="A4" s="204" t="s">
        <v>1</v>
      </c>
      <c r="B4" s="197"/>
      <c r="C4" s="82" t="str">
        <f>CONCATENATE(cisloobjektu," ",nazevobjektu)</f>
        <v>S01 ÚPRAVA VNITŘ. DVORA STUDIA MARTA</v>
      </c>
      <c r="D4" s="83"/>
      <c r="E4" s="205" t="str">
        <f>Rekapitulace!G2</f>
        <v>ÚPRAVA VNITŘ. DVORA STUDIA MARTA V BRNĚ</v>
      </c>
      <c r="F4" s="206"/>
      <c r="G4" s="207"/>
    </row>
    <row r="5" spans="1:7" ht="13.5" thickTop="1">
      <c r="A5" s="136"/>
      <c r="B5" s="137"/>
      <c r="C5" s="137"/>
      <c r="G5" s="139"/>
    </row>
    <row r="6" spans="1:7" ht="12.75">
      <c r="A6" s="140" t="s">
        <v>58</v>
      </c>
      <c r="B6" s="141" t="s">
        <v>59</v>
      </c>
      <c r="C6" s="141" t="s">
        <v>60</v>
      </c>
      <c r="D6" s="141" t="s">
        <v>61</v>
      </c>
      <c r="E6" s="142" t="s">
        <v>62</v>
      </c>
      <c r="F6" s="180" t="s">
        <v>63</v>
      </c>
      <c r="G6" s="143" t="s">
        <v>64</v>
      </c>
    </row>
    <row r="7" spans="1:15" ht="12.75">
      <c r="A7" s="144" t="s">
        <v>65</v>
      </c>
      <c r="B7" s="145" t="s">
        <v>66</v>
      </c>
      <c r="C7" s="146" t="s">
        <v>67</v>
      </c>
      <c r="D7" s="147"/>
      <c r="E7" s="148"/>
      <c r="F7" s="181"/>
      <c r="G7" s="149"/>
      <c r="H7" s="150"/>
      <c r="I7" s="150"/>
      <c r="O7" s="151">
        <v>1</v>
      </c>
    </row>
    <row r="8" spans="1:104" ht="12.75">
      <c r="A8" s="152">
        <v>1</v>
      </c>
      <c r="B8" s="153" t="s">
        <v>75</v>
      </c>
      <c r="C8" s="154" t="s">
        <v>76</v>
      </c>
      <c r="D8" s="155" t="s">
        <v>77</v>
      </c>
      <c r="E8" s="156">
        <v>34.101</v>
      </c>
      <c r="F8" s="182"/>
      <c r="G8" s="157">
        <f>E8*F8</f>
        <v>0</v>
      </c>
      <c r="O8" s="151">
        <v>2</v>
      </c>
      <c r="AA8" s="129">
        <v>1</v>
      </c>
      <c r="AB8" s="129">
        <v>1</v>
      </c>
      <c r="AC8" s="129">
        <v>1</v>
      </c>
      <c r="AZ8" s="129">
        <v>1</v>
      </c>
      <c r="BA8" s="129">
        <f>IF(AZ8=1,G8,0)</f>
        <v>0</v>
      </c>
      <c r="BB8" s="129">
        <f>IF(AZ8=2,G8,0)</f>
        <v>0</v>
      </c>
      <c r="BC8" s="129">
        <f>IF(AZ8=3,G8,0)</f>
        <v>0</v>
      </c>
      <c r="BD8" s="129">
        <f>IF(AZ8=4,G8,0)</f>
        <v>0</v>
      </c>
      <c r="BE8" s="129">
        <f>IF(AZ8=5,G8,0)</f>
        <v>0</v>
      </c>
      <c r="CZ8" s="129">
        <v>0</v>
      </c>
    </row>
    <row r="9" spans="1:15" ht="12.75">
      <c r="A9" s="158"/>
      <c r="B9" s="159"/>
      <c r="C9" s="201" t="s">
        <v>78</v>
      </c>
      <c r="D9" s="202"/>
      <c r="E9" s="161">
        <v>18.0915</v>
      </c>
      <c r="F9" s="183"/>
      <c r="G9" s="162"/>
      <c r="M9" s="160" t="s">
        <v>78</v>
      </c>
      <c r="O9" s="151"/>
    </row>
    <row r="10" spans="1:15" ht="12.75">
      <c r="A10" s="158"/>
      <c r="B10" s="159"/>
      <c r="C10" s="201" t="s">
        <v>79</v>
      </c>
      <c r="D10" s="202"/>
      <c r="E10" s="161">
        <v>5.2275</v>
      </c>
      <c r="F10" s="183"/>
      <c r="G10" s="162"/>
      <c r="M10" s="160" t="s">
        <v>79</v>
      </c>
      <c r="O10" s="151"/>
    </row>
    <row r="11" spans="1:15" ht="12.75">
      <c r="A11" s="158"/>
      <c r="B11" s="159"/>
      <c r="C11" s="201" t="s">
        <v>80</v>
      </c>
      <c r="D11" s="202"/>
      <c r="E11" s="161">
        <v>9.726</v>
      </c>
      <c r="F11" s="183"/>
      <c r="G11" s="162"/>
      <c r="M11" s="160" t="s">
        <v>80</v>
      </c>
      <c r="O11" s="151"/>
    </row>
    <row r="12" spans="1:15" ht="12.75">
      <c r="A12" s="158"/>
      <c r="B12" s="159"/>
      <c r="C12" s="201" t="s">
        <v>81</v>
      </c>
      <c r="D12" s="202"/>
      <c r="E12" s="161">
        <v>1.056</v>
      </c>
      <c r="F12" s="183"/>
      <c r="G12" s="162"/>
      <c r="M12" s="160" t="s">
        <v>81</v>
      </c>
      <c r="O12" s="151"/>
    </row>
    <row r="13" spans="1:15" ht="12.75">
      <c r="A13" s="158"/>
      <c r="B13" s="159"/>
      <c r="C13" s="201"/>
      <c r="D13" s="202"/>
      <c r="E13" s="161">
        <v>0</v>
      </c>
      <c r="F13" s="183"/>
      <c r="G13" s="162"/>
      <c r="M13" s="160"/>
      <c r="O13" s="151"/>
    </row>
    <row r="14" spans="1:104" ht="12.75">
      <c r="A14" s="152">
        <v>2</v>
      </c>
      <c r="B14" s="153" t="s">
        <v>75</v>
      </c>
      <c r="C14" s="154" t="s">
        <v>76</v>
      </c>
      <c r="D14" s="155" t="s">
        <v>77</v>
      </c>
      <c r="E14" s="156">
        <v>1.6</v>
      </c>
      <c r="F14" s="182">
        <v>0</v>
      </c>
      <c r="G14" s="157">
        <f>E14*F14</f>
        <v>0</v>
      </c>
      <c r="O14" s="151">
        <v>2</v>
      </c>
      <c r="AA14" s="129">
        <v>1</v>
      </c>
      <c r="AB14" s="129">
        <v>1</v>
      </c>
      <c r="AC14" s="129">
        <v>1</v>
      </c>
      <c r="AZ14" s="129">
        <v>1</v>
      </c>
      <c r="BA14" s="129">
        <f>IF(AZ14=1,G14,0)</f>
        <v>0</v>
      </c>
      <c r="BB14" s="129">
        <f>IF(AZ14=2,G14,0)</f>
        <v>0</v>
      </c>
      <c r="BC14" s="129">
        <f>IF(AZ14=3,G14,0)</f>
        <v>0</v>
      </c>
      <c r="BD14" s="129">
        <f>IF(AZ14=4,G14,0)</f>
        <v>0</v>
      </c>
      <c r="BE14" s="129">
        <f>IF(AZ14=5,G14,0)</f>
        <v>0</v>
      </c>
      <c r="CZ14" s="129">
        <v>0</v>
      </c>
    </row>
    <row r="15" spans="1:15" ht="12.75">
      <c r="A15" s="158"/>
      <c r="B15" s="159"/>
      <c r="C15" s="201" t="s">
        <v>82</v>
      </c>
      <c r="D15" s="202"/>
      <c r="E15" s="161">
        <v>1.6</v>
      </c>
      <c r="F15" s="183"/>
      <c r="G15" s="162"/>
      <c r="M15" s="160" t="s">
        <v>82</v>
      </c>
      <c r="O15" s="151"/>
    </row>
    <row r="16" spans="1:104" ht="12.75">
      <c r="A16" s="152">
        <v>3</v>
      </c>
      <c r="B16" s="153" t="s">
        <v>83</v>
      </c>
      <c r="C16" s="154" t="s">
        <v>84</v>
      </c>
      <c r="D16" s="155" t="s">
        <v>77</v>
      </c>
      <c r="E16" s="156">
        <v>35.7</v>
      </c>
      <c r="F16" s="182">
        <v>0</v>
      </c>
      <c r="G16" s="157">
        <f>E16*F16</f>
        <v>0</v>
      </c>
      <c r="O16" s="151">
        <v>2</v>
      </c>
      <c r="AA16" s="129">
        <v>1</v>
      </c>
      <c r="AB16" s="129">
        <v>1</v>
      </c>
      <c r="AC16" s="129">
        <v>1</v>
      </c>
      <c r="AZ16" s="129">
        <v>1</v>
      </c>
      <c r="BA16" s="129">
        <f>IF(AZ16=1,G16,0)</f>
        <v>0</v>
      </c>
      <c r="BB16" s="129">
        <f>IF(AZ16=2,G16,0)</f>
        <v>0</v>
      </c>
      <c r="BC16" s="129">
        <f>IF(AZ16=3,G16,0)</f>
        <v>0</v>
      </c>
      <c r="BD16" s="129">
        <f>IF(AZ16=4,G16,0)</f>
        <v>0</v>
      </c>
      <c r="BE16" s="129">
        <f>IF(AZ16=5,G16,0)</f>
        <v>0</v>
      </c>
      <c r="CZ16" s="129">
        <v>0</v>
      </c>
    </row>
    <row r="17" spans="1:15" ht="12.75">
      <c r="A17" s="158"/>
      <c r="B17" s="159"/>
      <c r="C17" s="201" t="s">
        <v>85</v>
      </c>
      <c r="D17" s="202"/>
      <c r="E17" s="161">
        <v>35.7</v>
      </c>
      <c r="F17" s="183"/>
      <c r="G17" s="162"/>
      <c r="M17" s="160" t="s">
        <v>85</v>
      </c>
      <c r="O17" s="151"/>
    </row>
    <row r="18" spans="1:104" ht="12.75">
      <c r="A18" s="152">
        <v>4</v>
      </c>
      <c r="B18" s="153" t="s">
        <v>86</v>
      </c>
      <c r="C18" s="154" t="s">
        <v>87</v>
      </c>
      <c r="D18" s="155" t="s">
        <v>77</v>
      </c>
      <c r="E18" s="156">
        <v>142.8</v>
      </c>
      <c r="F18" s="182">
        <v>0</v>
      </c>
      <c r="G18" s="157">
        <f>E18*F18</f>
        <v>0</v>
      </c>
      <c r="O18" s="151">
        <v>2</v>
      </c>
      <c r="AA18" s="129">
        <v>1</v>
      </c>
      <c r="AB18" s="129">
        <v>1</v>
      </c>
      <c r="AC18" s="129">
        <v>1</v>
      </c>
      <c r="AZ18" s="129">
        <v>1</v>
      </c>
      <c r="BA18" s="129">
        <f>IF(AZ18=1,G18,0)</f>
        <v>0</v>
      </c>
      <c r="BB18" s="129">
        <f>IF(AZ18=2,G18,0)</f>
        <v>0</v>
      </c>
      <c r="BC18" s="129">
        <f>IF(AZ18=3,G18,0)</f>
        <v>0</v>
      </c>
      <c r="BD18" s="129">
        <f>IF(AZ18=4,G18,0)</f>
        <v>0</v>
      </c>
      <c r="BE18" s="129">
        <f>IF(AZ18=5,G18,0)</f>
        <v>0</v>
      </c>
      <c r="CZ18" s="129">
        <v>0</v>
      </c>
    </row>
    <row r="19" spans="1:15" ht="12.75">
      <c r="A19" s="158"/>
      <c r="B19" s="159"/>
      <c r="C19" s="201" t="s">
        <v>88</v>
      </c>
      <c r="D19" s="202"/>
      <c r="E19" s="161">
        <v>142.8</v>
      </c>
      <c r="F19" s="183"/>
      <c r="G19" s="162"/>
      <c r="M19" s="160" t="s">
        <v>88</v>
      </c>
      <c r="O19" s="151"/>
    </row>
    <row r="20" spans="1:104" ht="12.75">
      <c r="A20" s="152">
        <v>5</v>
      </c>
      <c r="B20" s="153" t="s">
        <v>89</v>
      </c>
      <c r="C20" s="154" t="s">
        <v>90</v>
      </c>
      <c r="D20" s="155" t="s">
        <v>77</v>
      </c>
      <c r="E20" s="156">
        <v>35.7</v>
      </c>
      <c r="F20" s="182">
        <v>0</v>
      </c>
      <c r="G20" s="157">
        <f>E20*F20</f>
        <v>0</v>
      </c>
      <c r="O20" s="151">
        <v>2</v>
      </c>
      <c r="AA20" s="129">
        <v>1</v>
      </c>
      <c r="AB20" s="129">
        <v>1</v>
      </c>
      <c r="AC20" s="129">
        <v>1</v>
      </c>
      <c r="AZ20" s="129">
        <v>1</v>
      </c>
      <c r="BA20" s="129">
        <f>IF(AZ20=1,G20,0)</f>
        <v>0</v>
      </c>
      <c r="BB20" s="129">
        <f>IF(AZ20=2,G20,0)</f>
        <v>0</v>
      </c>
      <c r="BC20" s="129">
        <f>IF(AZ20=3,G20,0)</f>
        <v>0</v>
      </c>
      <c r="BD20" s="129">
        <f>IF(AZ20=4,G20,0)</f>
        <v>0</v>
      </c>
      <c r="BE20" s="129">
        <f>IF(AZ20=5,G20,0)</f>
        <v>0</v>
      </c>
      <c r="CZ20" s="129">
        <v>0</v>
      </c>
    </row>
    <row r="21" spans="1:15" ht="12.75">
      <c r="A21" s="158"/>
      <c r="B21" s="159"/>
      <c r="C21" s="201" t="s">
        <v>91</v>
      </c>
      <c r="D21" s="202"/>
      <c r="E21" s="161">
        <v>35.7</v>
      </c>
      <c r="F21" s="183"/>
      <c r="G21" s="162"/>
      <c r="M21" s="160" t="s">
        <v>91</v>
      </c>
      <c r="O21" s="151"/>
    </row>
    <row r="22" spans="1:104" ht="12.75">
      <c r="A22" s="152">
        <v>6</v>
      </c>
      <c r="B22" s="153" t="s">
        <v>92</v>
      </c>
      <c r="C22" s="154" t="s">
        <v>93</v>
      </c>
      <c r="D22" s="155" t="s">
        <v>77</v>
      </c>
      <c r="E22" s="156">
        <v>178.5</v>
      </c>
      <c r="F22" s="182">
        <v>0</v>
      </c>
      <c r="G22" s="157">
        <f>E22*F22</f>
        <v>0</v>
      </c>
      <c r="O22" s="151">
        <v>2</v>
      </c>
      <c r="AA22" s="129">
        <v>1</v>
      </c>
      <c r="AB22" s="129">
        <v>1</v>
      </c>
      <c r="AC22" s="129">
        <v>1</v>
      </c>
      <c r="AZ22" s="129">
        <v>1</v>
      </c>
      <c r="BA22" s="129">
        <f>IF(AZ22=1,G22,0)</f>
        <v>0</v>
      </c>
      <c r="BB22" s="129">
        <f>IF(AZ22=2,G22,0)</f>
        <v>0</v>
      </c>
      <c r="BC22" s="129">
        <f>IF(AZ22=3,G22,0)</f>
        <v>0</v>
      </c>
      <c r="BD22" s="129">
        <f>IF(AZ22=4,G22,0)</f>
        <v>0</v>
      </c>
      <c r="BE22" s="129">
        <f>IF(AZ22=5,G22,0)</f>
        <v>0</v>
      </c>
      <c r="CZ22" s="129">
        <v>0</v>
      </c>
    </row>
    <row r="23" spans="1:15" ht="12.75">
      <c r="A23" s="158"/>
      <c r="B23" s="159"/>
      <c r="C23" s="201" t="s">
        <v>94</v>
      </c>
      <c r="D23" s="202"/>
      <c r="E23" s="161">
        <v>178.5</v>
      </c>
      <c r="F23" s="183"/>
      <c r="G23" s="162"/>
      <c r="M23" s="160" t="s">
        <v>94</v>
      </c>
      <c r="O23" s="151"/>
    </row>
    <row r="24" spans="1:104" ht="12.75">
      <c r="A24" s="152">
        <v>7</v>
      </c>
      <c r="B24" s="153" t="s">
        <v>95</v>
      </c>
      <c r="C24" s="154" t="s">
        <v>96</v>
      </c>
      <c r="D24" s="155" t="s">
        <v>77</v>
      </c>
      <c r="E24" s="156">
        <v>35.7</v>
      </c>
      <c r="F24" s="182">
        <v>0</v>
      </c>
      <c r="G24" s="157">
        <f>E24*F24</f>
        <v>0</v>
      </c>
      <c r="O24" s="151">
        <v>2</v>
      </c>
      <c r="AA24" s="129">
        <v>1</v>
      </c>
      <c r="AB24" s="129">
        <v>1</v>
      </c>
      <c r="AC24" s="129">
        <v>1</v>
      </c>
      <c r="AZ24" s="129">
        <v>1</v>
      </c>
      <c r="BA24" s="129">
        <f>IF(AZ24=1,G24,0)</f>
        <v>0</v>
      </c>
      <c r="BB24" s="129">
        <f>IF(AZ24=2,G24,0)</f>
        <v>0</v>
      </c>
      <c r="BC24" s="129">
        <f>IF(AZ24=3,G24,0)</f>
        <v>0</v>
      </c>
      <c r="BD24" s="129">
        <f>IF(AZ24=4,G24,0)</f>
        <v>0</v>
      </c>
      <c r="BE24" s="129">
        <f>IF(AZ24=5,G24,0)</f>
        <v>0</v>
      </c>
      <c r="CZ24" s="129">
        <v>0</v>
      </c>
    </row>
    <row r="25" spans="1:104" ht="12.75">
      <c r="A25" s="152">
        <v>8</v>
      </c>
      <c r="B25" s="153" t="s">
        <v>97</v>
      </c>
      <c r="C25" s="154" t="s">
        <v>98</v>
      </c>
      <c r="D25" s="155" t="s">
        <v>77</v>
      </c>
      <c r="E25" s="156">
        <v>27.16</v>
      </c>
      <c r="F25" s="182">
        <v>0</v>
      </c>
      <c r="G25" s="157">
        <f>E25*F25</f>
        <v>0</v>
      </c>
      <c r="O25" s="151">
        <v>2</v>
      </c>
      <c r="AA25" s="129">
        <v>1</v>
      </c>
      <c r="AB25" s="129">
        <v>1</v>
      </c>
      <c r="AC25" s="129">
        <v>1</v>
      </c>
      <c r="AZ25" s="129">
        <v>1</v>
      </c>
      <c r="BA25" s="129">
        <f>IF(AZ25=1,G25,0)</f>
        <v>0</v>
      </c>
      <c r="BB25" s="129">
        <f>IF(AZ25=2,G25,0)</f>
        <v>0</v>
      </c>
      <c r="BC25" s="129">
        <f>IF(AZ25=3,G25,0)</f>
        <v>0</v>
      </c>
      <c r="BD25" s="129">
        <f>IF(AZ25=4,G25,0)</f>
        <v>0</v>
      </c>
      <c r="BE25" s="129">
        <f>IF(AZ25=5,G25,0)</f>
        <v>0</v>
      </c>
      <c r="CZ25" s="129">
        <v>0</v>
      </c>
    </row>
    <row r="26" spans="1:104" ht="12.75">
      <c r="A26" s="152">
        <v>9</v>
      </c>
      <c r="B26" s="153" t="s">
        <v>99</v>
      </c>
      <c r="C26" s="154" t="s">
        <v>100</v>
      </c>
      <c r="D26" s="155" t="s">
        <v>101</v>
      </c>
      <c r="E26" s="156">
        <v>43.56</v>
      </c>
      <c r="F26" s="182">
        <v>0</v>
      </c>
      <c r="G26" s="157">
        <f>E26*F26</f>
        <v>0</v>
      </c>
      <c r="O26" s="151">
        <v>2</v>
      </c>
      <c r="AA26" s="129">
        <v>1</v>
      </c>
      <c r="AB26" s="129">
        <v>1</v>
      </c>
      <c r="AC26" s="129">
        <v>1</v>
      </c>
      <c r="AZ26" s="129">
        <v>1</v>
      </c>
      <c r="BA26" s="129">
        <f>IF(AZ26=1,G26,0)</f>
        <v>0</v>
      </c>
      <c r="BB26" s="129">
        <f>IF(AZ26=2,G26,0)</f>
        <v>0</v>
      </c>
      <c r="BC26" s="129">
        <f>IF(AZ26=3,G26,0)</f>
        <v>0</v>
      </c>
      <c r="BD26" s="129">
        <f>IF(AZ26=4,G26,0)</f>
        <v>0</v>
      </c>
      <c r="BE26" s="129">
        <f>IF(AZ26=5,G26,0)</f>
        <v>0</v>
      </c>
      <c r="CZ26" s="129">
        <v>0</v>
      </c>
    </row>
    <row r="27" spans="1:15" ht="12.75">
      <c r="A27" s="158"/>
      <c r="B27" s="159"/>
      <c r="C27" s="201" t="s">
        <v>102</v>
      </c>
      <c r="D27" s="202"/>
      <c r="E27" s="161">
        <v>25.485</v>
      </c>
      <c r="F27" s="183"/>
      <c r="G27" s="162"/>
      <c r="M27" s="160" t="s">
        <v>102</v>
      </c>
      <c r="O27" s="151"/>
    </row>
    <row r="28" spans="1:15" ht="12.75">
      <c r="A28" s="158"/>
      <c r="B28" s="159"/>
      <c r="C28" s="201" t="s">
        <v>103</v>
      </c>
      <c r="D28" s="202"/>
      <c r="E28" s="161">
        <v>18.075</v>
      </c>
      <c r="F28" s="183"/>
      <c r="G28" s="162"/>
      <c r="M28" s="160" t="s">
        <v>103</v>
      </c>
      <c r="O28" s="151"/>
    </row>
    <row r="29" spans="1:104" ht="12.75">
      <c r="A29" s="152">
        <v>10</v>
      </c>
      <c r="B29" s="153" t="s">
        <v>104</v>
      </c>
      <c r="C29" s="154" t="s">
        <v>105</v>
      </c>
      <c r="D29" s="155" t="s">
        <v>106</v>
      </c>
      <c r="E29" s="156">
        <v>71.4</v>
      </c>
      <c r="F29" s="182">
        <v>0</v>
      </c>
      <c r="G29" s="157">
        <f>E29*F29</f>
        <v>0</v>
      </c>
      <c r="O29" s="151">
        <v>2</v>
      </c>
      <c r="AA29" s="129">
        <v>12</v>
      </c>
      <c r="AB29" s="129">
        <v>0</v>
      </c>
      <c r="AC29" s="129">
        <v>25</v>
      </c>
      <c r="AZ29" s="129">
        <v>1</v>
      </c>
      <c r="BA29" s="129">
        <f>IF(AZ29=1,G29,0)</f>
        <v>0</v>
      </c>
      <c r="BB29" s="129">
        <f>IF(AZ29=2,G29,0)</f>
        <v>0</v>
      </c>
      <c r="BC29" s="129">
        <f>IF(AZ29=3,G29,0)</f>
        <v>0</v>
      </c>
      <c r="BD29" s="129">
        <f>IF(AZ29=4,G29,0)</f>
        <v>0</v>
      </c>
      <c r="BE29" s="129">
        <f>IF(AZ29=5,G29,0)</f>
        <v>0</v>
      </c>
      <c r="CZ29" s="129">
        <v>0</v>
      </c>
    </row>
    <row r="30" spans="1:15" ht="12.75">
      <c r="A30" s="158"/>
      <c r="B30" s="159"/>
      <c r="C30" s="201" t="s">
        <v>107</v>
      </c>
      <c r="D30" s="202"/>
      <c r="E30" s="161">
        <v>71.4</v>
      </c>
      <c r="F30" s="183"/>
      <c r="G30" s="162"/>
      <c r="M30" s="160" t="s">
        <v>107</v>
      </c>
      <c r="O30" s="151"/>
    </row>
    <row r="31" spans="1:57" ht="12.75">
      <c r="A31" s="163"/>
      <c r="B31" s="164" t="s">
        <v>68</v>
      </c>
      <c r="C31" s="165" t="str">
        <f>CONCATENATE(B7," ",C7)</f>
        <v>1 Zemní práce</v>
      </c>
      <c r="D31" s="163"/>
      <c r="E31" s="166"/>
      <c r="F31" s="184"/>
      <c r="G31" s="167">
        <f>SUM(G7:G30)</f>
        <v>0</v>
      </c>
      <c r="O31" s="151">
        <v>4</v>
      </c>
      <c r="BA31" s="168">
        <f>SUM(BA7:BA30)</f>
        <v>0</v>
      </c>
      <c r="BB31" s="168">
        <f>SUM(BB7:BB30)</f>
        <v>0</v>
      </c>
      <c r="BC31" s="168">
        <f>SUM(BC7:BC30)</f>
        <v>0</v>
      </c>
      <c r="BD31" s="168">
        <f>SUM(BD7:BD30)</f>
        <v>0</v>
      </c>
      <c r="BE31" s="168">
        <f>SUM(BE7:BE30)</f>
        <v>0</v>
      </c>
    </row>
    <row r="32" spans="1:15" ht="12.75">
      <c r="A32" s="144" t="s">
        <v>65</v>
      </c>
      <c r="B32" s="145" t="s">
        <v>108</v>
      </c>
      <c r="C32" s="146" t="s">
        <v>109</v>
      </c>
      <c r="D32" s="147"/>
      <c r="E32" s="148"/>
      <c r="F32" s="181"/>
      <c r="G32" s="149"/>
      <c r="H32" s="150"/>
      <c r="I32" s="150"/>
      <c r="O32" s="151">
        <v>1</v>
      </c>
    </row>
    <row r="33" spans="1:104" ht="12.75">
      <c r="A33" s="152">
        <v>11</v>
      </c>
      <c r="B33" s="153" t="s">
        <v>110</v>
      </c>
      <c r="C33" s="154" t="s">
        <v>111</v>
      </c>
      <c r="D33" s="155" t="s">
        <v>77</v>
      </c>
      <c r="E33" s="156">
        <v>0.708</v>
      </c>
      <c r="F33" s="182">
        <v>0</v>
      </c>
      <c r="G33" s="157">
        <f>E33*F33</f>
        <v>0</v>
      </c>
      <c r="O33" s="151">
        <v>2</v>
      </c>
      <c r="AA33" s="129">
        <v>1</v>
      </c>
      <c r="AB33" s="129">
        <v>1</v>
      </c>
      <c r="AC33" s="129">
        <v>1</v>
      </c>
      <c r="AZ33" s="129">
        <v>1</v>
      </c>
      <c r="BA33" s="129">
        <f>IF(AZ33=1,G33,0)</f>
        <v>0</v>
      </c>
      <c r="BB33" s="129">
        <f>IF(AZ33=2,G33,0)</f>
        <v>0</v>
      </c>
      <c r="BC33" s="129">
        <f>IF(AZ33=3,G33,0)</f>
        <v>0</v>
      </c>
      <c r="BD33" s="129">
        <f>IF(AZ33=4,G33,0)</f>
        <v>0</v>
      </c>
      <c r="BE33" s="129">
        <f>IF(AZ33=5,G33,0)</f>
        <v>0</v>
      </c>
      <c r="CZ33" s="129">
        <v>2.525</v>
      </c>
    </row>
    <row r="34" spans="1:15" ht="12.75">
      <c r="A34" s="158"/>
      <c r="B34" s="159"/>
      <c r="C34" s="201" t="s">
        <v>112</v>
      </c>
      <c r="D34" s="202"/>
      <c r="E34" s="161">
        <v>0.528</v>
      </c>
      <c r="F34" s="183"/>
      <c r="G34" s="162"/>
      <c r="M34" s="160" t="s">
        <v>112</v>
      </c>
      <c r="O34" s="151"/>
    </row>
    <row r="35" spans="1:15" ht="12.75">
      <c r="A35" s="158"/>
      <c r="B35" s="159"/>
      <c r="C35" s="201" t="s">
        <v>113</v>
      </c>
      <c r="D35" s="202"/>
      <c r="E35" s="161">
        <v>0.18</v>
      </c>
      <c r="F35" s="183"/>
      <c r="G35" s="162"/>
      <c r="M35" s="160" t="s">
        <v>113</v>
      </c>
      <c r="O35" s="151"/>
    </row>
    <row r="36" spans="1:104" ht="12.75">
      <c r="A36" s="152">
        <v>12</v>
      </c>
      <c r="B36" s="153" t="s">
        <v>114</v>
      </c>
      <c r="C36" s="154" t="s">
        <v>115</v>
      </c>
      <c r="D36" s="155" t="s">
        <v>101</v>
      </c>
      <c r="E36" s="156">
        <v>3.24</v>
      </c>
      <c r="F36" s="182"/>
      <c r="G36" s="157">
        <f>E36*F36</f>
        <v>0</v>
      </c>
      <c r="O36" s="151">
        <v>2</v>
      </c>
      <c r="AA36" s="129">
        <v>1</v>
      </c>
      <c r="AB36" s="129">
        <v>1</v>
      </c>
      <c r="AC36" s="129">
        <v>1</v>
      </c>
      <c r="AZ36" s="129">
        <v>1</v>
      </c>
      <c r="BA36" s="129">
        <f>IF(AZ36=1,G36,0)</f>
        <v>0</v>
      </c>
      <c r="BB36" s="129">
        <f>IF(AZ36=2,G36,0)</f>
        <v>0</v>
      </c>
      <c r="BC36" s="129">
        <f>IF(AZ36=3,G36,0)</f>
        <v>0</v>
      </c>
      <c r="BD36" s="129">
        <f>IF(AZ36=4,G36,0)</f>
        <v>0</v>
      </c>
      <c r="BE36" s="129">
        <f>IF(AZ36=5,G36,0)</f>
        <v>0</v>
      </c>
      <c r="CZ36" s="129">
        <v>0.03916</v>
      </c>
    </row>
    <row r="37" spans="1:15" ht="12.75">
      <c r="A37" s="158"/>
      <c r="B37" s="159"/>
      <c r="C37" s="201" t="s">
        <v>116</v>
      </c>
      <c r="D37" s="202"/>
      <c r="E37" s="161">
        <v>3.24</v>
      </c>
      <c r="F37" s="183"/>
      <c r="G37" s="162"/>
      <c r="M37" s="160" t="s">
        <v>116</v>
      </c>
      <c r="O37" s="151"/>
    </row>
    <row r="38" spans="1:104" ht="12.75">
      <c r="A38" s="152">
        <v>13</v>
      </c>
      <c r="B38" s="153" t="s">
        <v>117</v>
      </c>
      <c r="C38" s="154" t="s">
        <v>118</v>
      </c>
      <c r="D38" s="155" t="s">
        <v>101</v>
      </c>
      <c r="E38" s="156">
        <v>3.24</v>
      </c>
      <c r="F38" s="182"/>
      <c r="G38" s="157">
        <f>E38*F38</f>
        <v>0</v>
      </c>
      <c r="O38" s="151">
        <v>2</v>
      </c>
      <c r="AA38" s="129">
        <v>1</v>
      </c>
      <c r="AB38" s="129">
        <v>1</v>
      </c>
      <c r="AC38" s="129">
        <v>1</v>
      </c>
      <c r="AZ38" s="129">
        <v>1</v>
      </c>
      <c r="BA38" s="129">
        <f>IF(AZ38=1,G38,0)</f>
        <v>0</v>
      </c>
      <c r="BB38" s="129">
        <f>IF(AZ38=2,G38,0)</f>
        <v>0</v>
      </c>
      <c r="BC38" s="129">
        <f>IF(AZ38=3,G38,0)</f>
        <v>0</v>
      </c>
      <c r="BD38" s="129">
        <f>IF(AZ38=4,G38,0)</f>
        <v>0</v>
      </c>
      <c r="BE38" s="129">
        <f>IF(AZ38=5,G38,0)</f>
        <v>0</v>
      </c>
      <c r="CZ38" s="129">
        <v>0</v>
      </c>
    </row>
    <row r="39" spans="1:104" ht="12.75">
      <c r="A39" s="152">
        <v>14</v>
      </c>
      <c r="B39" s="153" t="s">
        <v>119</v>
      </c>
      <c r="C39" s="154" t="s">
        <v>120</v>
      </c>
      <c r="D39" s="155" t="s">
        <v>106</v>
      </c>
      <c r="E39" s="156">
        <v>0.071</v>
      </c>
      <c r="F39" s="182">
        <v>0</v>
      </c>
      <c r="G39" s="157">
        <f>E39*F39</f>
        <v>0</v>
      </c>
      <c r="O39" s="151">
        <v>2</v>
      </c>
      <c r="AA39" s="129">
        <v>1</v>
      </c>
      <c r="AB39" s="129">
        <v>1</v>
      </c>
      <c r="AC39" s="129">
        <v>1</v>
      </c>
      <c r="AZ39" s="129">
        <v>1</v>
      </c>
      <c r="BA39" s="129">
        <f>IF(AZ39=1,G39,0)</f>
        <v>0</v>
      </c>
      <c r="BB39" s="129">
        <f>IF(AZ39=2,G39,0)</f>
        <v>0</v>
      </c>
      <c r="BC39" s="129">
        <f>IF(AZ39=3,G39,0)</f>
        <v>0</v>
      </c>
      <c r="BD39" s="129">
        <f>IF(AZ39=4,G39,0)</f>
        <v>0</v>
      </c>
      <c r="BE39" s="129">
        <f>IF(AZ39=5,G39,0)</f>
        <v>0</v>
      </c>
      <c r="CZ39" s="129">
        <v>1.02116</v>
      </c>
    </row>
    <row r="40" spans="1:15" ht="12.75">
      <c r="A40" s="158"/>
      <c r="B40" s="159"/>
      <c r="C40" s="201" t="s">
        <v>121</v>
      </c>
      <c r="D40" s="202"/>
      <c r="E40" s="161">
        <v>0.071</v>
      </c>
      <c r="F40" s="183"/>
      <c r="G40" s="162"/>
      <c r="M40" s="160" t="s">
        <v>121</v>
      </c>
      <c r="O40" s="151"/>
    </row>
    <row r="41" spans="1:104" ht="12.75">
      <c r="A41" s="152">
        <v>15</v>
      </c>
      <c r="B41" s="153" t="s">
        <v>122</v>
      </c>
      <c r="C41" s="154" t="s">
        <v>123</v>
      </c>
      <c r="D41" s="155" t="s">
        <v>77</v>
      </c>
      <c r="E41" s="156">
        <v>1.6</v>
      </c>
      <c r="F41" s="182">
        <v>0</v>
      </c>
      <c r="G41" s="157">
        <f>E41*F41</f>
        <v>0</v>
      </c>
      <c r="O41" s="151">
        <v>2</v>
      </c>
      <c r="AA41" s="129">
        <v>1</v>
      </c>
      <c r="AB41" s="129">
        <v>1</v>
      </c>
      <c r="AC41" s="129">
        <v>1</v>
      </c>
      <c r="AZ41" s="129">
        <v>1</v>
      </c>
      <c r="BA41" s="129">
        <f>IF(AZ41=1,G41,0)</f>
        <v>0</v>
      </c>
      <c r="BB41" s="129">
        <f>IF(AZ41=2,G41,0)</f>
        <v>0</v>
      </c>
      <c r="BC41" s="129">
        <f>IF(AZ41=3,G41,0)</f>
        <v>0</v>
      </c>
      <c r="BD41" s="129">
        <f>IF(AZ41=4,G41,0)</f>
        <v>0</v>
      </c>
      <c r="BE41" s="129">
        <f>IF(AZ41=5,G41,0)</f>
        <v>0</v>
      </c>
      <c r="CZ41" s="129">
        <v>2.52766</v>
      </c>
    </row>
    <row r="42" spans="1:15" ht="12.75">
      <c r="A42" s="158"/>
      <c r="B42" s="159"/>
      <c r="C42" s="201" t="s">
        <v>82</v>
      </c>
      <c r="D42" s="202"/>
      <c r="E42" s="161">
        <v>1.6</v>
      </c>
      <c r="F42" s="183"/>
      <c r="G42" s="162"/>
      <c r="M42" s="160" t="s">
        <v>82</v>
      </c>
      <c r="O42" s="151"/>
    </row>
    <row r="43" spans="1:104" ht="12.75">
      <c r="A43" s="152">
        <v>16</v>
      </c>
      <c r="B43" s="153" t="s">
        <v>124</v>
      </c>
      <c r="C43" s="154" t="s">
        <v>125</v>
      </c>
      <c r="D43" s="155" t="s">
        <v>101</v>
      </c>
      <c r="E43" s="156">
        <v>50.094</v>
      </c>
      <c r="F43" s="182">
        <v>0</v>
      </c>
      <c r="G43" s="157">
        <f>E43*F43</f>
        <v>0</v>
      </c>
      <c r="O43" s="151">
        <v>2</v>
      </c>
      <c r="AA43" s="129">
        <v>1</v>
      </c>
      <c r="AB43" s="129">
        <v>1</v>
      </c>
      <c r="AC43" s="129">
        <v>1</v>
      </c>
      <c r="AZ43" s="129">
        <v>1</v>
      </c>
      <c r="BA43" s="129">
        <f>IF(AZ43=1,G43,0)</f>
        <v>0</v>
      </c>
      <c r="BB43" s="129">
        <f>IF(AZ43=2,G43,0)</f>
        <v>0</v>
      </c>
      <c r="BC43" s="129">
        <f>IF(AZ43=3,G43,0)</f>
        <v>0</v>
      </c>
      <c r="BD43" s="129">
        <f>IF(AZ43=4,G43,0)</f>
        <v>0</v>
      </c>
      <c r="BE43" s="129">
        <f>IF(AZ43=5,G43,0)</f>
        <v>0</v>
      </c>
      <c r="CZ43" s="129">
        <v>0.0005</v>
      </c>
    </row>
    <row r="44" spans="1:15" ht="12.75">
      <c r="A44" s="158"/>
      <c r="B44" s="159"/>
      <c r="C44" s="201" t="s">
        <v>126</v>
      </c>
      <c r="D44" s="202"/>
      <c r="E44" s="161">
        <v>50.094</v>
      </c>
      <c r="F44" s="183"/>
      <c r="G44" s="162"/>
      <c r="M44" s="160" t="s">
        <v>126</v>
      </c>
      <c r="O44" s="151"/>
    </row>
    <row r="45" spans="1:57" ht="12.75">
      <c r="A45" s="163"/>
      <c r="B45" s="164" t="s">
        <v>68</v>
      </c>
      <c r="C45" s="165" t="str">
        <f>CONCATENATE(B32," ",C32)</f>
        <v>2 Základy a zvláštní zakládání</v>
      </c>
      <c r="D45" s="163"/>
      <c r="E45" s="166"/>
      <c r="F45" s="184"/>
      <c r="G45" s="167">
        <f>SUM(G32:G44)</f>
        <v>0</v>
      </c>
      <c r="O45" s="151">
        <v>4</v>
      </c>
      <c r="BA45" s="168">
        <f>SUM(BA32:BA44)</f>
        <v>0</v>
      </c>
      <c r="BB45" s="168">
        <f>SUM(BB32:BB44)</f>
        <v>0</v>
      </c>
      <c r="BC45" s="168">
        <f>SUM(BC32:BC44)</f>
        <v>0</v>
      </c>
      <c r="BD45" s="168">
        <f>SUM(BD32:BD44)</f>
        <v>0</v>
      </c>
      <c r="BE45" s="168">
        <f>SUM(BE32:BE44)</f>
        <v>0</v>
      </c>
    </row>
    <row r="46" spans="1:15" ht="12.75">
      <c r="A46" s="144" t="s">
        <v>65</v>
      </c>
      <c r="B46" s="145" t="s">
        <v>127</v>
      </c>
      <c r="C46" s="146" t="s">
        <v>128</v>
      </c>
      <c r="D46" s="147"/>
      <c r="E46" s="148"/>
      <c r="F46" s="181"/>
      <c r="G46" s="149"/>
      <c r="H46" s="150"/>
      <c r="I46" s="150"/>
      <c r="O46" s="151">
        <v>1</v>
      </c>
    </row>
    <row r="47" spans="1:104" ht="22.5">
      <c r="A47" s="152">
        <v>17</v>
      </c>
      <c r="B47" s="153" t="s">
        <v>129</v>
      </c>
      <c r="C47" s="154" t="s">
        <v>130</v>
      </c>
      <c r="D47" s="155" t="s">
        <v>101</v>
      </c>
      <c r="E47" s="156">
        <v>5.631</v>
      </c>
      <c r="F47" s="182">
        <v>0</v>
      </c>
      <c r="G47" s="157">
        <f>E47*F47</f>
        <v>0</v>
      </c>
      <c r="O47" s="151">
        <v>2</v>
      </c>
      <c r="AA47" s="129">
        <v>1</v>
      </c>
      <c r="AB47" s="129">
        <v>1</v>
      </c>
      <c r="AC47" s="129">
        <v>1</v>
      </c>
      <c r="AZ47" s="129">
        <v>1</v>
      </c>
      <c r="BA47" s="129">
        <f>IF(AZ47=1,G47,0)</f>
        <v>0</v>
      </c>
      <c r="BB47" s="129">
        <f>IF(AZ47=2,G47,0)</f>
        <v>0</v>
      </c>
      <c r="BC47" s="129">
        <f>IF(AZ47=3,G47,0)</f>
        <v>0</v>
      </c>
      <c r="BD47" s="129">
        <f>IF(AZ47=4,G47,0)</f>
        <v>0</v>
      </c>
      <c r="BE47" s="129">
        <f>IF(AZ47=5,G47,0)</f>
        <v>0</v>
      </c>
      <c r="CZ47" s="129">
        <v>0.4847</v>
      </c>
    </row>
    <row r="48" spans="1:15" ht="12.75">
      <c r="A48" s="158"/>
      <c r="B48" s="159"/>
      <c r="C48" s="201" t="s">
        <v>131</v>
      </c>
      <c r="D48" s="202"/>
      <c r="E48" s="161">
        <v>5.631</v>
      </c>
      <c r="F48" s="183"/>
      <c r="G48" s="162"/>
      <c r="M48" s="160" t="s">
        <v>131</v>
      </c>
      <c r="O48" s="151"/>
    </row>
    <row r="49" spans="1:104" ht="12.75">
      <c r="A49" s="152">
        <v>18</v>
      </c>
      <c r="B49" s="153" t="s">
        <v>132</v>
      </c>
      <c r="C49" s="154" t="s">
        <v>133</v>
      </c>
      <c r="D49" s="155" t="s">
        <v>106</v>
      </c>
      <c r="E49" s="156">
        <v>0.0507</v>
      </c>
      <c r="F49" s="182">
        <v>0</v>
      </c>
      <c r="G49" s="157">
        <f>E49*F49</f>
        <v>0</v>
      </c>
      <c r="O49" s="151">
        <v>2</v>
      </c>
      <c r="AA49" s="129">
        <v>1</v>
      </c>
      <c r="AB49" s="129">
        <v>1</v>
      </c>
      <c r="AC49" s="129">
        <v>1</v>
      </c>
      <c r="AZ49" s="129">
        <v>1</v>
      </c>
      <c r="BA49" s="129">
        <f>IF(AZ49=1,G49,0)</f>
        <v>0</v>
      </c>
      <c r="BB49" s="129">
        <f>IF(AZ49=2,G49,0)</f>
        <v>0</v>
      </c>
      <c r="BC49" s="129">
        <f>IF(AZ49=3,G49,0)</f>
        <v>0</v>
      </c>
      <c r="BD49" s="129">
        <f>IF(AZ49=4,G49,0)</f>
        <v>0</v>
      </c>
      <c r="BE49" s="129">
        <f>IF(AZ49=5,G49,0)</f>
        <v>0</v>
      </c>
      <c r="CZ49" s="129">
        <v>1.02029</v>
      </c>
    </row>
    <row r="50" spans="1:15" ht="12.75">
      <c r="A50" s="158"/>
      <c r="B50" s="159"/>
      <c r="C50" s="201" t="s">
        <v>134</v>
      </c>
      <c r="D50" s="202"/>
      <c r="E50" s="161">
        <v>0.0507</v>
      </c>
      <c r="F50" s="183"/>
      <c r="G50" s="162"/>
      <c r="M50" s="160" t="s">
        <v>134</v>
      </c>
      <c r="O50" s="151"/>
    </row>
    <row r="51" spans="1:104" ht="22.5">
      <c r="A51" s="152">
        <v>19</v>
      </c>
      <c r="B51" s="153" t="s">
        <v>135</v>
      </c>
      <c r="C51" s="154" t="s">
        <v>136</v>
      </c>
      <c r="D51" s="155" t="s">
        <v>106</v>
      </c>
      <c r="E51" s="156">
        <v>0.0443</v>
      </c>
      <c r="F51" s="182">
        <v>0</v>
      </c>
      <c r="G51" s="157">
        <f>E51*F51</f>
        <v>0</v>
      </c>
      <c r="O51" s="151">
        <v>2</v>
      </c>
      <c r="AA51" s="129">
        <v>1</v>
      </c>
      <c r="AB51" s="129">
        <v>1</v>
      </c>
      <c r="AC51" s="129">
        <v>1</v>
      </c>
      <c r="AZ51" s="129">
        <v>1</v>
      </c>
      <c r="BA51" s="129">
        <f>IF(AZ51=1,G51,0)</f>
        <v>0</v>
      </c>
      <c r="BB51" s="129">
        <f>IF(AZ51=2,G51,0)</f>
        <v>0</v>
      </c>
      <c r="BC51" s="129">
        <f>IF(AZ51=3,G51,0)</f>
        <v>0</v>
      </c>
      <c r="BD51" s="129">
        <f>IF(AZ51=4,G51,0)</f>
        <v>0</v>
      </c>
      <c r="BE51" s="129">
        <f>IF(AZ51=5,G51,0)</f>
        <v>0</v>
      </c>
      <c r="CZ51" s="129">
        <v>1.09</v>
      </c>
    </row>
    <row r="52" spans="1:15" ht="12.75">
      <c r="A52" s="158"/>
      <c r="B52" s="159"/>
      <c r="C52" s="201" t="s">
        <v>137</v>
      </c>
      <c r="D52" s="202"/>
      <c r="E52" s="161">
        <v>0.0154</v>
      </c>
      <c r="F52" s="183"/>
      <c r="G52" s="162"/>
      <c r="M52" s="160" t="s">
        <v>137</v>
      </c>
      <c r="O52" s="151"/>
    </row>
    <row r="53" spans="1:15" ht="12.75">
      <c r="A53" s="158"/>
      <c r="B53" s="159"/>
      <c r="C53" s="201" t="s">
        <v>138</v>
      </c>
      <c r="D53" s="202"/>
      <c r="E53" s="161">
        <v>0.0289</v>
      </c>
      <c r="F53" s="183"/>
      <c r="G53" s="162"/>
      <c r="M53" s="160" t="s">
        <v>138</v>
      </c>
      <c r="O53" s="151"/>
    </row>
    <row r="54" spans="1:57" ht="12.75">
      <c r="A54" s="163"/>
      <c r="B54" s="164" t="s">
        <v>68</v>
      </c>
      <c r="C54" s="165" t="str">
        <f>CONCATENATE(B46," ",C46)</f>
        <v>3 Svislé a kompletní konstrukce</v>
      </c>
      <c r="D54" s="163"/>
      <c r="E54" s="166"/>
      <c r="F54" s="184"/>
      <c r="G54" s="167">
        <f>SUM(G46:G53)</f>
        <v>0</v>
      </c>
      <c r="O54" s="151">
        <v>4</v>
      </c>
      <c r="BA54" s="168">
        <f>SUM(BA46:BA53)</f>
        <v>0</v>
      </c>
      <c r="BB54" s="168">
        <f>SUM(BB46:BB53)</f>
        <v>0</v>
      </c>
      <c r="BC54" s="168">
        <f>SUM(BC46:BC53)</f>
        <v>0</v>
      </c>
      <c r="BD54" s="168">
        <f>SUM(BD46:BD53)</f>
        <v>0</v>
      </c>
      <c r="BE54" s="168">
        <f>SUM(BE46:BE53)</f>
        <v>0</v>
      </c>
    </row>
    <row r="55" spans="1:15" ht="12.75">
      <c r="A55" s="144" t="s">
        <v>65</v>
      </c>
      <c r="B55" s="145" t="s">
        <v>139</v>
      </c>
      <c r="C55" s="146" t="s">
        <v>140</v>
      </c>
      <c r="D55" s="147"/>
      <c r="E55" s="148"/>
      <c r="F55" s="181"/>
      <c r="G55" s="149"/>
      <c r="H55" s="150"/>
      <c r="I55" s="150"/>
      <c r="O55" s="151">
        <v>1</v>
      </c>
    </row>
    <row r="56" spans="1:104" ht="22.5">
      <c r="A56" s="152">
        <v>20</v>
      </c>
      <c r="B56" s="153" t="s">
        <v>141</v>
      </c>
      <c r="C56" s="154" t="s">
        <v>142</v>
      </c>
      <c r="D56" s="155" t="s">
        <v>143</v>
      </c>
      <c r="E56" s="156">
        <v>12</v>
      </c>
      <c r="F56" s="182">
        <v>0</v>
      </c>
      <c r="G56" s="157">
        <f>E56*F56</f>
        <v>0</v>
      </c>
      <c r="O56" s="151">
        <v>2</v>
      </c>
      <c r="AA56" s="129">
        <v>1</v>
      </c>
      <c r="AB56" s="129">
        <v>1</v>
      </c>
      <c r="AC56" s="129">
        <v>1</v>
      </c>
      <c r="AZ56" s="129">
        <v>1</v>
      </c>
      <c r="BA56" s="129">
        <f>IF(AZ56=1,G56,0)</f>
        <v>0</v>
      </c>
      <c r="BB56" s="129">
        <f>IF(AZ56=2,G56,0)</f>
        <v>0</v>
      </c>
      <c r="BC56" s="129">
        <f>IF(AZ56=3,G56,0)</f>
        <v>0</v>
      </c>
      <c r="BD56" s="129">
        <f>IF(AZ56=4,G56,0)</f>
        <v>0</v>
      </c>
      <c r="BE56" s="129">
        <f>IF(AZ56=5,G56,0)</f>
        <v>0</v>
      </c>
      <c r="CZ56" s="129">
        <v>0.0223</v>
      </c>
    </row>
    <row r="57" spans="1:15" ht="12.75">
      <c r="A57" s="158"/>
      <c r="B57" s="159"/>
      <c r="C57" s="201" t="s">
        <v>144</v>
      </c>
      <c r="D57" s="202"/>
      <c r="E57" s="161">
        <v>12</v>
      </c>
      <c r="F57" s="183"/>
      <c r="G57" s="162"/>
      <c r="M57" s="160" t="s">
        <v>144</v>
      </c>
      <c r="O57" s="151"/>
    </row>
    <row r="58" spans="1:104" ht="22.5">
      <c r="A58" s="152">
        <v>21</v>
      </c>
      <c r="B58" s="153" t="s">
        <v>145</v>
      </c>
      <c r="C58" s="154" t="s">
        <v>146</v>
      </c>
      <c r="D58" s="155" t="s">
        <v>147</v>
      </c>
      <c r="E58" s="156">
        <v>5</v>
      </c>
      <c r="F58" s="182">
        <v>0</v>
      </c>
      <c r="G58" s="157">
        <f>E58*F58</f>
        <v>0</v>
      </c>
      <c r="O58" s="151">
        <v>2</v>
      </c>
      <c r="AA58" s="129">
        <v>2</v>
      </c>
      <c r="AB58" s="129">
        <v>1</v>
      </c>
      <c r="AC58" s="129">
        <v>1</v>
      </c>
      <c r="AZ58" s="129">
        <v>1</v>
      </c>
      <c r="BA58" s="129">
        <f>IF(AZ58=1,G58,0)</f>
        <v>0</v>
      </c>
      <c r="BB58" s="129">
        <f>IF(AZ58=2,G58,0)</f>
        <v>0</v>
      </c>
      <c r="BC58" s="129">
        <f>IF(AZ58=3,G58,0)</f>
        <v>0</v>
      </c>
      <c r="BD58" s="129">
        <f>IF(AZ58=4,G58,0)</f>
        <v>0</v>
      </c>
      <c r="BE58" s="129">
        <f>IF(AZ58=5,G58,0)</f>
        <v>0</v>
      </c>
      <c r="CZ58" s="129">
        <v>0.12131</v>
      </c>
    </row>
    <row r="59" spans="1:15" ht="12.75">
      <c r="A59" s="158"/>
      <c r="B59" s="159"/>
      <c r="C59" s="201" t="s">
        <v>148</v>
      </c>
      <c r="D59" s="202"/>
      <c r="E59" s="161">
        <v>5</v>
      </c>
      <c r="F59" s="183"/>
      <c r="G59" s="162"/>
      <c r="M59" s="160" t="s">
        <v>148</v>
      </c>
      <c r="O59" s="151"/>
    </row>
    <row r="60" spans="1:104" ht="22.5">
      <c r="A60" s="152">
        <v>22</v>
      </c>
      <c r="B60" s="153" t="s">
        <v>149</v>
      </c>
      <c r="C60" s="154" t="s">
        <v>150</v>
      </c>
      <c r="D60" s="155" t="s">
        <v>77</v>
      </c>
      <c r="E60" s="156">
        <v>0.5775</v>
      </c>
      <c r="F60" s="182">
        <v>0</v>
      </c>
      <c r="G60" s="157">
        <f>E60*F60</f>
        <v>0</v>
      </c>
      <c r="O60" s="151">
        <v>2</v>
      </c>
      <c r="AA60" s="129">
        <v>2</v>
      </c>
      <c r="AB60" s="129">
        <v>1</v>
      </c>
      <c r="AC60" s="129">
        <v>1</v>
      </c>
      <c r="AZ60" s="129">
        <v>1</v>
      </c>
      <c r="BA60" s="129">
        <f>IF(AZ60=1,G60,0)</f>
        <v>0</v>
      </c>
      <c r="BB60" s="129">
        <f>IF(AZ60=2,G60,0)</f>
        <v>0</v>
      </c>
      <c r="BC60" s="129">
        <f>IF(AZ60=3,G60,0)</f>
        <v>0</v>
      </c>
      <c r="BD60" s="129">
        <f>IF(AZ60=4,G60,0)</f>
        <v>0</v>
      </c>
      <c r="BE60" s="129">
        <f>IF(AZ60=5,G60,0)</f>
        <v>0</v>
      </c>
      <c r="CZ60" s="129">
        <v>3.05012</v>
      </c>
    </row>
    <row r="61" spans="1:15" ht="12.75">
      <c r="A61" s="158"/>
      <c r="B61" s="159"/>
      <c r="C61" s="201" t="s">
        <v>151</v>
      </c>
      <c r="D61" s="202"/>
      <c r="E61" s="161">
        <v>0.5775</v>
      </c>
      <c r="F61" s="183"/>
      <c r="G61" s="162"/>
      <c r="M61" s="160" t="s">
        <v>151</v>
      </c>
      <c r="O61" s="151"/>
    </row>
    <row r="62" spans="1:57" ht="12.75">
      <c r="A62" s="163"/>
      <c r="B62" s="164" t="s">
        <v>68</v>
      </c>
      <c r="C62" s="165" t="str">
        <f>CONCATENATE(B55," ",C55)</f>
        <v>4 Vodorovné konstrukce</v>
      </c>
      <c r="D62" s="163"/>
      <c r="E62" s="166"/>
      <c r="F62" s="184"/>
      <c r="G62" s="167">
        <f>SUM(G55:G61)</f>
        <v>0</v>
      </c>
      <c r="O62" s="151">
        <v>4</v>
      </c>
      <c r="BA62" s="168">
        <f>SUM(BA55:BA61)</f>
        <v>0</v>
      </c>
      <c r="BB62" s="168">
        <f>SUM(BB55:BB61)</f>
        <v>0</v>
      </c>
      <c r="BC62" s="168">
        <f>SUM(BC55:BC61)</f>
        <v>0</v>
      </c>
      <c r="BD62" s="168">
        <f>SUM(BD55:BD61)</f>
        <v>0</v>
      </c>
      <c r="BE62" s="168">
        <f>SUM(BE55:BE61)</f>
        <v>0</v>
      </c>
    </row>
    <row r="63" spans="1:15" ht="12.75">
      <c r="A63" s="144" t="s">
        <v>65</v>
      </c>
      <c r="B63" s="145" t="s">
        <v>152</v>
      </c>
      <c r="C63" s="146" t="s">
        <v>153</v>
      </c>
      <c r="D63" s="147"/>
      <c r="E63" s="148"/>
      <c r="F63" s="181"/>
      <c r="G63" s="149"/>
      <c r="H63" s="150"/>
      <c r="I63" s="150"/>
      <c r="O63" s="151">
        <v>1</v>
      </c>
    </row>
    <row r="64" spans="1:104" ht="12.75">
      <c r="A64" s="152">
        <v>23</v>
      </c>
      <c r="B64" s="153" t="s">
        <v>154</v>
      </c>
      <c r="C64" s="154" t="s">
        <v>155</v>
      </c>
      <c r="D64" s="155" t="s">
        <v>101</v>
      </c>
      <c r="E64" s="156">
        <v>43.56</v>
      </c>
      <c r="F64" s="182">
        <v>0</v>
      </c>
      <c r="G64" s="157">
        <f>E64*F64</f>
        <v>0</v>
      </c>
      <c r="O64" s="151">
        <v>2</v>
      </c>
      <c r="AA64" s="129">
        <v>1</v>
      </c>
      <c r="AB64" s="129">
        <v>1</v>
      </c>
      <c r="AC64" s="129">
        <v>1</v>
      </c>
      <c r="AZ64" s="129">
        <v>1</v>
      </c>
      <c r="BA64" s="129">
        <f>IF(AZ64=1,G64,0)</f>
        <v>0</v>
      </c>
      <c r="BB64" s="129">
        <f>IF(AZ64=2,G64,0)</f>
        <v>0</v>
      </c>
      <c r="BC64" s="129">
        <f>IF(AZ64=3,G64,0)</f>
        <v>0</v>
      </c>
      <c r="BD64" s="129">
        <f>IF(AZ64=4,G64,0)</f>
        <v>0</v>
      </c>
      <c r="BE64" s="129">
        <f>IF(AZ64=5,G64,0)</f>
        <v>0</v>
      </c>
      <c r="CZ64" s="129">
        <v>0.30361</v>
      </c>
    </row>
    <row r="65" spans="1:15" ht="12.75">
      <c r="A65" s="158"/>
      <c r="B65" s="159"/>
      <c r="C65" s="201" t="s">
        <v>156</v>
      </c>
      <c r="D65" s="202"/>
      <c r="E65" s="161">
        <v>14.685</v>
      </c>
      <c r="F65" s="183"/>
      <c r="G65" s="162"/>
      <c r="M65" s="160" t="s">
        <v>156</v>
      </c>
      <c r="O65" s="151"/>
    </row>
    <row r="66" spans="1:15" ht="12.75">
      <c r="A66" s="158"/>
      <c r="B66" s="159"/>
      <c r="C66" s="201" t="s">
        <v>157</v>
      </c>
      <c r="D66" s="202"/>
      <c r="E66" s="161">
        <v>16.875</v>
      </c>
      <c r="F66" s="183"/>
      <c r="G66" s="162"/>
      <c r="M66" s="160" t="s">
        <v>157</v>
      </c>
      <c r="O66" s="151"/>
    </row>
    <row r="67" spans="1:15" ht="12.75">
      <c r="A67" s="158"/>
      <c r="B67" s="159"/>
      <c r="C67" s="201" t="s">
        <v>158</v>
      </c>
      <c r="D67" s="202"/>
      <c r="E67" s="161">
        <v>12</v>
      </c>
      <c r="F67" s="183"/>
      <c r="G67" s="162"/>
      <c r="M67" s="160" t="s">
        <v>158</v>
      </c>
      <c r="O67" s="151"/>
    </row>
    <row r="68" spans="1:104" ht="22.5">
      <c r="A68" s="152">
        <v>24</v>
      </c>
      <c r="B68" s="153" t="s">
        <v>159</v>
      </c>
      <c r="C68" s="154" t="s">
        <v>160</v>
      </c>
      <c r="D68" s="155" t="s">
        <v>101</v>
      </c>
      <c r="E68" s="156">
        <v>43.56</v>
      </c>
      <c r="F68" s="182"/>
      <c r="G68" s="157">
        <f>E68*F68</f>
        <v>0</v>
      </c>
      <c r="O68" s="151">
        <v>2</v>
      </c>
      <c r="AA68" s="129">
        <v>1</v>
      </c>
      <c r="AB68" s="129">
        <v>1</v>
      </c>
      <c r="AC68" s="129">
        <v>1</v>
      </c>
      <c r="AZ68" s="129">
        <v>1</v>
      </c>
      <c r="BA68" s="129">
        <f>IF(AZ68=1,G68,0)</f>
        <v>0</v>
      </c>
      <c r="BB68" s="129">
        <f>IF(AZ68=2,G68,0)</f>
        <v>0</v>
      </c>
      <c r="BC68" s="129">
        <f>IF(AZ68=3,G68,0)</f>
        <v>0</v>
      </c>
      <c r="BD68" s="129">
        <f>IF(AZ68=4,G68,0)</f>
        <v>0</v>
      </c>
      <c r="BE68" s="129">
        <f>IF(AZ68=5,G68,0)</f>
        <v>0</v>
      </c>
      <c r="CZ68" s="129">
        <v>0.4032</v>
      </c>
    </row>
    <row r="69" spans="1:57" ht="12.75">
      <c r="A69" s="163"/>
      <c r="B69" s="164" t="s">
        <v>68</v>
      </c>
      <c r="C69" s="165" t="str">
        <f>CONCATENATE(B63," ",C63)</f>
        <v>5 Komunikace</v>
      </c>
      <c r="D69" s="163"/>
      <c r="E69" s="166"/>
      <c r="F69" s="184"/>
      <c r="G69" s="167">
        <f>SUM(G63:G68)</f>
        <v>0</v>
      </c>
      <c r="O69" s="151">
        <v>4</v>
      </c>
      <c r="BA69" s="168">
        <f>SUM(BA63:BA68)</f>
        <v>0</v>
      </c>
      <c r="BB69" s="168">
        <f>SUM(BB63:BB68)</f>
        <v>0</v>
      </c>
      <c r="BC69" s="168">
        <f>SUM(BC63:BC68)</f>
        <v>0</v>
      </c>
      <c r="BD69" s="168">
        <f>SUM(BD63:BD68)</f>
        <v>0</v>
      </c>
      <c r="BE69" s="168">
        <f>SUM(BE63:BE68)</f>
        <v>0</v>
      </c>
    </row>
    <row r="70" spans="1:15" ht="12.75">
      <c r="A70" s="144" t="s">
        <v>65</v>
      </c>
      <c r="B70" s="145" t="s">
        <v>161</v>
      </c>
      <c r="C70" s="146" t="s">
        <v>162</v>
      </c>
      <c r="D70" s="147"/>
      <c r="E70" s="148"/>
      <c r="F70" s="181"/>
      <c r="G70" s="149"/>
      <c r="H70" s="150"/>
      <c r="I70" s="150"/>
      <c r="O70" s="151">
        <v>1</v>
      </c>
    </row>
    <row r="71" spans="1:104" ht="22.5">
      <c r="A71" s="152">
        <v>25</v>
      </c>
      <c r="B71" s="153" t="s">
        <v>163</v>
      </c>
      <c r="C71" s="154" t="s">
        <v>164</v>
      </c>
      <c r="D71" s="155" t="s">
        <v>147</v>
      </c>
      <c r="E71" s="156">
        <v>5.92</v>
      </c>
      <c r="F71" s="182">
        <v>0</v>
      </c>
      <c r="G71" s="157">
        <f>E71*F71</f>
        <v>0</v>
      </c>
      <c r="O71" s="151">
        <v>2</v>
      </c>
      <c r="AA71" s="129">
        <v>1</v>
      </c>
      <c r="AB71" s="129">
        <v>1</v>
      </c>
      <c r="AC71" s="129">
        <v>1</v>
      </c>
      <c r="AZ71" s="129">
        <v>1</v>
      </c>
      <c r="BA71" s="129">
        <f>IF(AZ71=1,G71,0)</f>
        <v>0</v>
      </c>
      <c r="BB71" s="129">
        <f>IF(AZ71=2,G71,0)</f>
        <v>0</v>
      </c>
      <c r="BC71" s="129">
        <f>IF(AZ71=3,G71,0)</f>
        <v>0</v>
      </c>
      <c r="BD71" s="129">
        <f>IF(AZ71=4,G71,0)</f>
        <v>0</v>
      </c>
      <c r="BE71" s="129">
        <f>IF(AZ71=5,G71,0)</f>
        <v>0</v>
      </c>
      <c r="CZ71" s="129">
        <v>0.00238</v>
      </c>
    </row>
    <row r="72" spans="1:15" ht="12.75">
      <c r="A72" s="158"/>
      <c r="B72" s="159"/>
      <c r="C72" s="201" t="s">
        <v>165</v>
      </c>
      <c r="D72" s="202"/>
      <c r="E72" s="161">
        <v>5.92</v>
      </c>
      <c r="F72" s="183"/>
      <c r="G72" s="162"/>
      <c r="M72" s="160" t="s">
        <v>165</v>
      </c>
      <c r="O72" s="151"/>
    </row>
    <row r="73" spans="1:104" ht="22.5">
      <c r="A73" s="152">
        <v>26</v>
      </c>
      <c r="B73" s="153" t="s">
        <v>166</v>
      </c>
      <c r="C73" s="154" t="s">
        <v>167</v>
      </c>
      <c r="D73" s="155" t="s">
        <v>101</v>
      </c>
      <c r="E73" s="156">
        <v>3.552</v>
      </c>
      <c r="F73" s="182">
        <v>0</v>
      </c>
      <c r="G73" s="157">
        <f>E73*F73</f>
        <v>0</v>
      </c>
      <c r="O73" s="151">
        <v>2</v>
      </c>
      <c r="AA73" s="129">
        <v>1</v>
      </c>
      <c r="AB73" s="129">
        <v>1</v>
      </c>
      <c r="AC73" s="129">
        <v>1</v>
      </c>
      <c r="AZ73" s="129">
        <v>1</v>
      </c>
      <c r="BA73" s="129">
        <f>IF(AZ73=1,G73,0)</f>
        <v>0</v>
      </c>
      <c r="BB73" s="129">
        <f>IF(AZ73=2,G73,0)</f>
        <v>0</v>
      </c>
      <c r="BC73" s="129">
        <f>IF(AZ73=3,G73,0)</f>
        <v>0</v>
      </c>
      <c r="BD73" s="129">
        <f>IF(AZ73=4,G73,0)</f>
        <v>0</v>
      </c>
      <c r="BE73" s="129">
        <f>IF(AZ73=5,G73,0)</f>
        <v>0</v>
      </c>
      <c r="CZ73" s="129">
        <v>0.03491</v>
      </c>
    </row>
    <row r="74" spans="1:15" ht="12.75">
      <c r="A74" s="158"/>
      <c r="B74" s="159"/>
      <c r="C74" s="201" t="s">
        <v>168</v>
      </c>
      <c r="D74" s="202"/>
      <c r="E74" s="161">
        <v>3.552</v>
      </c>
      <c r="F74" s="183"/>
      <c r="G74" s="162"/>
      <c r="M74" s="160" t="s">
        <v>168</v>
      </c>
      <c r="O74" s="151"/>
    </row>
    <row r="75" spans="1:104" ht="12.75">
      <c r="A75" s="152">
        <v>27</v>
      </c>
      <c r="B75" s="153" t="s">
        <v>169</v>
      </c>
      <c r="C75" s="154" t="s">
        <v>170</v>
      </c>
      <c r="D75" s="155" t="s">
        <v>101</v>
      </c>
      <c r="E75" s="156">
        <v>2.3</v>
      </c>
      <c r="F75" s="182">
        <v>0</v>
      </c>
      <c r="G75" s="157">
        <f>E75*F75</f>
        <v>0</v>
      </c>
      <c r="O75" s="151">
        <v>2</v>
      </c>
      <c r="AA75" s="129">
        <v>1</v>
      </c>
      <c r="AB75" s="129">
        <v>1</v>
      </c>
      <c r="AC75" s="129">
        <v>1</v>
      </c>
      <c r="AZ75" s="129">
        <v>1</v>
      </c>
      <c r="BA75" s="129">
        <f>IF(AZ75=1,G75,0)</f>
        <v>0</v>
      </c>
      <c r="BB75" s="129">
        <f>IF(AZ75=2,G75,0)</f>
        <v>0</v>
      </c>
      <c r="BC75" s="129">
        <f>IF(AZ75=3,G75,0)</f>
        <v>0</v>
      </c>
      <c r="BD75" s="129">
        <f>IF(AZ75=4,G75,0)</f>
        <v>0</v>
      </c>
      <c r="BE75" s="129">
        <f>IF(AZ75=5,G75,0)</f>
        <v>0</v>
      </c>
      <c r="CZ75" s="129">
        <v>0.04777</v>
      </c>
    </row>
    <row r="76" spans="1:15" ht="12.75">
      <c r="A76" s="158"/>
      <c r="B76" s="159"/>
      <c r="C76" s="201" t="s">
        <v>171</v>
      </c>
      <c r="D76" s="202"/>
      <c r="E76" s="161">
        <v>2.3</v>
      </c>
      <c r="F76" s="183"/>
      <c r="G76" s="162"/>
      <c r="M76" s="160" t="s">
        <v>171</v>
      </c>
      <c r="O76" s="151"/>
    </row>
    <row r="77" spans="1:104" ht="12.75">
      <c r="A77" s="152">
        <v>28</v>
      </c>
      <c r="B77" s="153" t="s">
        <v>172</v>
      </c>
      <c r="C77" s="154" t="s">
        <v>173</v>
      </c>
      <c r="D77" s="155" t="s">
        <v>101</v>
      </c>
      <c r="E77" s="156">
        <v>11.541</v>
      </c>
      <c r="F77" s="182">
        <v>0</v>
      </c>
      <c r="G77" s="157">
        <f>E77*F77</f>
        <v>0</v>
      </c>
      <c r="O77" s="151">
        <v>2</v>
      </c>
      <c r="AA77" s="129">
        <v>1</v>
      </c>
      <c r="AB77" s="129">
        <v>1</v>
      </c>
      <c r="AC77" s="129">
        <v>1</v>
      </c>
      <c r="AZ77" s="129">
        <v>1</v>
      </c>
      <c r="BA77" s="129">
        <f>IF(AZ77=1,G77,0)</f>
        <v>0</v>
      </c>
      <c r="BB77" s="129">
        <f>IF(AZ77=2,G77,0)</f>
        <v>0</v>
      </c>
      <c r="BC77" s="129">
        <f>IF(AZ77=3,G77,0)</f>
        <v>0</v>
      </c>
      <c r="BD77" s="129">
        <f>IF(AZ77=4,G77,0)</f>
        <v>0</v>
      </c>
      <c r="BE77" s="129">
        <f>IF(AZ77=5,G77,0)</f>
        <v>0</v>
      </c>
      <c r="CZ77" s="129">
        <v>0.05258</v>
      </c>
    </row>
    <row r="78" spans="1:15" ht="12.75">
      <c r="A78" s="158"/>
      <c r="B78" s="159"/>
      <c r="C78" s="201" t="s">
        <v>174</v>
      </c>
      <c r="D78" s="202"/>
      <c r="E78" s="161">
        <v>1.29</v>
      </c>
      <c r="F78" s="183"/>
      <c r="G78" s="162"/>
      <c r="M78" s="160" t="s">
        <v>174</v>
      </c>
      <c r="O78" s="151"/>
    </row>
    <row r="79" spans="1:15" ht="12.75">
      <c r="A79" s="158"/>
      <c r="B79" s="159"/>
      <c r="C79" s="201" t="s">
        <v>175</v>
      </c>
      <c r="D79" s="202"/>
      <c r="E79" s="161">
        <v>10.251</v>
      </c>
      <c r="F79" s="183"/>
      <c r="G79" s="162"/>
      <c r="M79" s="160" t="s">
        <v>175</v>
      </c>
      <c r="O79" s="151"/>
    </row>
    <row r="80" spans="1:104" ht="12.75">
      <c r="A80" s="152">
        <v>29</v>
      </c>
      <c r="B80" s="153" t="s">
        <v>176</v>
      </c>
      <c r="C80" s="154" t="s">
        <v>177</v>
      </c>
      <c r="D80" s="155" t="s">
        <v>101</v>
      </c>
      <c r="E80" s="156">
        <v>95.1</v>
      </c>
      <c r="F80" s="182">
        <v>0</v>
      </c>
      <c r="G80" s="157">
        <f>E80*F80</f>
        <v>0</v>
      </c>
      <c r="O80" s="151">
        <v>2</v>
      </c>
      <c r="AA80" s="129">
        <v>1</v>
      </c>
      <c r="AB80" s="129">
        <v>1</v>
      </c>
      <c r="AC80" s="129">
        <v>1</v>
      </c>
      <c r="AZ80" s="129">
        <v>1</v>
      </c>
      <c r="BA80" s="129">
        <f>IF(AZ80=1,G80,0)</f>
        <v>0</v>
      </c>
      <c r="BB80" s="129">
        <f>IF(AZ80=2,G80,0)</f>
        <v>0</v>
      </c>
      <c r="BC80" s="129">
        <f>IF(AZ80=3,G80,0)</f>
        <v>0</v>
      </c>
      <c r="BD80" s="129">
        <f>IF(AZ80=4,G80,0)</f>
        <v>0</v>
      </c>
      <c r="BE80" s="129">
        <f>IF(AZ80=5,G80,0)</f>
        <v>0</v>
      </c>
      <c r="CZ80" s="129">
        <v>0.0537</v>
      </c>
    </row>
    <row r="81" spans="1:104" ht="12.75">
      <c r="A81" s="152">
        <v>30</v>
      </c>
      <c r="B81" s="153" t="s">
        <v>178</v>
      </c>
      <c r="C81" s="154" t="s">
        <v>179</v>
      </c>
      <c r="D81" s="155" t="s">
        <v>101</v>
      </c>
      <c r="E81" s="156">
        <v>109.841</v>
      </c>
      <c r="F81" s="182">
        <v>0</v>
      </c>
      <c r="G81" s="157">
        <f>E81*F81</f>
        <v>0</v>
      </c>
      <c r="O81" s="151">
        <v>2</v>
      </c>
      <c r="AA81" s="129">
        <v>1</v>
      </c>
      <c r="AB81" s="129">
        <v>1</v>
      </c>
      <c r="AC81" s="129">
        <v>1</v>
      </c>
      <c r="AZ81" s="129">
        <v>1</v>
      </c>
      <c r="BA81" s="129">
        <f>IF(AZ81=1,G81,0)</f>
        <v>0</v>
      </c>
      <c r="BB81" s="129">
        <f>IF(AZ81=2,G81,0)</f>
        <v>0</v>
      </c>
      <c r="BC81" s="129">
        <f>IF(AZ81=3,G81,0)</f>
        <v>0</v>
      </c>
      <c r="BD81" s="129">
        <f>IF(AZ81=4,G81,0)</f>
        <v>0</v>
      </c>
      <c r="BE81" s="129">
        <f>IF(AZ81=5,G81,0)</f>
        <v>0</v>
      </c>
      <c r="CZ81" s="129">
        <v>0.00076</v>
      </c>
    </row>
    <row r="82" spans="1:15" ht="12.75">
      <c r="A82" s="158"/>
      <c r="B82" s="159"/>
      <c r="C82" s="201" t="s">
        <v>180</v>
      </c>
      <c r="D82" s="202"/>
      <c r="E82" s="161">
        <v>11.541</v>
      </c>
      <c r="F82" s="183"/>
      <c r="G82" s="162"/>
      <c r="M82" s="160" t="s">
        <v>180</v>
      </c>
      <c r="O82" s="151"/>
    </row>
    <row r="83" spans="1:15" ht="12.75">
      <c r="A83" s="158"/>
      <c r="B83" s="159"/>
      <c r="C83" s="201" t="s">
        <v>181</v>
      </c>
      <c r="D83" s="202"/>
      <c r="E83" s="161">
        <v>3.2</v>
      </c>
      <c r="F83" s="183"/>
      <c r="G83" s="162"/>
      <c r="M83" s="160" t="s">
        <v>181</v>
      </c>
      <c r="O83" s="151"/>
    </row>
    <row r="84" spans="1:15" ht="12.75">
      <c r="A84" s="158"/>
      <c r="B84" s="159"/>
      <c r="C84" s="201" t="s">
        <v>182</v>
      </c>
      <c r="D84" s="202"/>
      <c r="E84" s="161">
        <v>95.1</v>
      </c>
      <c r="F84" s="183"/>
      <c r="G84" s="162"/>
      <c r="M84" s="160" t="s">
        <v>182</v>
      </c>
      <c r="O84" s="151"/>
    </row>
    <row r="85" spans="1:104" ht="12.75">
      <c r="A85" s="152">
        <v>31</v>
      </c>
      <c r="B85" s="153" t="s">
        <v>183</v>
      </c>
      <c r="C85" s="154" t="s">
        <v>184</v>
      </c>
      <c r="D85" s="155" t="s">
        <v>101</v>
      </c>
      <c r="E85" s="156">
        <v>109.84</v>
      </c>
      <c r="F85" s="182">
        <v>0</v>
      </c>
      <c r="G85" s="157">
        <f>E85*F85</f>
        <v>0</v>
      </c>
      <c r="O85" s="151">
        <v>2</v>
      </c>
      <c r="AA85" s="129">
        <v>1</v>
      </c>
      <c r="AB85" s="129">
        <v>1</v>
      </c>
      <c r="AC85" s="129">
        <v>1</v>
      </c>
      <c r="AZ85" s="129">
        <v>1</v>
      </c>
      <c r="BA85" s="129">
        <f>IF(AZ85=1,G85,0)</f>
        <v>0</v>
      </c>
      <c r="BB85" s="129">
        <f>IF(AZ85=2,G85,0)</f>
        <v>0</v>
      </c>
      <c r="BC85" s="129">
        <f>IF(AZ85=3,G85,0)</f>
        <v>0</v>
      </c>
      <c r="BD85" s="129">
        <f>IF(AZ85=4,G85,0)</f>
        <v>0</v>
      </c>
      <c r="BE85" s="129">
        <f>IF(AZ85=5,G85,0)</f>
        <v>0</v>
      </c>
      <c r="CZ85" s="129">
        <v>2E-05</v>
      </c>
    </row>
    <row r="86" spans="1:104" ht="22.5">
      <c r="A86" s="152">
        <v>32</v>
      </c>
      <c r="B86" s="153" t="s">
        <v>185</v>
      </c>
      <c r="C86" s="154" t="s">
        <v>186</v>
      </c>
      <c r="D86" s="155" t="s">
        <v>77</v>
      </c>
      <c r="E86" s="156">
        <v>0.8</v>
      </c>
      <c r="F86" s="182">
        <v>0</v>
      </c>
      <c r="G86" s="157">
        <f>E86*F86</f>
        <v>0</v>
      </c>
      <c r="O86" s="151">
        <v>2</v>
      </c>
      <c r="AA86" s="129">
        <v>1</v>
      </c>
      <c r="AB86" s="129">
        <v>1</v>
      </c>
      <c r="AC86" s="129">
        <v>1</v>
      </c>
      <c r="AZ86" s="129">
        <v>1</v>
      </c>
      <c r="BA86" s="129">
        <f>IF(AZ86=1,G86,0)</f>
        <v>0</v>
      </c>
      <c r="BB86" s="129">
        <f>IF(AZ86=2,G86,0)</f>
        <v>0</v>
      </c>
      <c r="BC86" s="129">
        <f>IF(AZ86=3,G86,0)</f>
        <v>0</v>
      </c>
      <c r="BD86" s="129">
        <f>IF(AZ86=4,G86,0)</f>
        <v>0</v>
      </c>
      <c r="BE86" s="129">
        <f>IF(AZ86=5,G86,0)</f>
        <v>0</v>
      </c>
      <c r="CZ86" s="129">
        <v>2.5</v>
      </c>
    </row>
    <row r="87" spans="1:15" ht="12.75">
      <c r="A87" s="158"/>
      <c r="B87" s="159"/>
      <c r="C87" s="201" t="s">
        <v>187</v>
      </c>
      <c r="D87" s="202"/>
      <c r="E87" s="161">
        <v>0.8</v>
      </c>
      <c r="F87" s="183"/>
      <c r="G87" s="162"/>
      <c r="M87" s="160" t="s">
        <v>187</v>
      </c>
      <c r="O87" s="151"/>
    </row>
    <row r="88" spans="1:104" ht="12.75">
      <c r="A88" s="152">
        <v>33</v>
      </c>
      <c r="B88" s="153" t="s">
        <v>188</v>
      </c>
      <c r="C88" s="154" t="s">
        <v>189</v>
      </c>
      <c r="D88" s="155" t="s">
        <v>77</v>
      </c>
      <c r="E88" s="156">
        <v>10.4544</v>
      </c>
      <c r="F88" s="182">
        <v>0</v>
      </c>
      <c r="G88" s="157">
        <f>E88*F88</f>
        <v>0</v>
      </c>
      <c r="O88" s="151">
        <v>2</v>
      </c>
      <c r="AA88" s="129">
        <v>1</v>
      </c>
      <c r="AB88" s="129">
        <v>1</v>
      </c>
      <c r="AC88" s="129">
        <v>1</v>
      </c>
      <c r="AZ88" s="129">
        <v>1</v>
      </c>
      <c r="BA88" s="129">
        <f>IF(AZ88=1,G88,0)</f>
        <v>0</v>
      </c>
      <c r="BB88" s="129">
        <f>IF(AZ88=2,G88,0)</f>
        <v>0</v>
      </c>
      <c r="BC88" s="129">
        <f>IF(AZ88=3,G88,0)</f>
        <v>0</v>
      </c>
      <c r="BD88" s="129">
        <f>IF(AZ88=4,G88,0)</f>
        <v>0</v>
      </c>
      <c r="BE88" s="129">
        <f>IF(AZ88=5,G88,0)</f>
        <v>0</v>
      </c>
      <c r="CZ88" s="129">
        <v>2.525</v>
      </c>
    </row>
    <row r="89" spans="1:15" ht="12.75">
      <c r="A89" s="158"/>
      <c r="B89" s="159"/>
      <c r="C89" s="201" t="s">
        <v>190</v>
      </c>
      <c r="D89" s="202"/>
      <c r="E89" s="161">
        <v>10.4544</v>
      </c>
      <c r="F89" s="183"/>
      <c r="G89" s="162"/>
      <c r="M89" s="160" t="s">
        <v>190</v>
      </c>
      <c r="O89" s="151"/>
    </row>
    <row r="90" spans="1:104" ht="22.5">
      <c r="A90" s="152">
        <v>34</v>
      </c>
      <c r="B90" s="153" t="s">
        <v>191</v>
      </c>
      <c r="C90" s="154" t="s">
        <v>192</v>
      </c>
      <c r="D90" s="155" t="s">
        <v>101</v>
      </c>
      <c r="E90" s="156">
        <v>43.56</v>
      </c>
      <c r="F90" s="182">
        <v>0</v>
      </c>
      <c r="G90" s="157">
        <f>E90*F90</f>
        <v>0</v>
      </c>
      <c r="O90" s="151">
        <v>2</v>
      </c>
      <c r="AA90" s="129">
        <v>1</v>
      </c>
      <c r="AB90" s="129">
        <v>1</v>
      </c>
      <c r="AC90" s="129">
        <v>1</v>
      </c>
      <c r="AZ90" s="129">
        <v>1</v>
      </c>
      <c r="BA90" s="129">
        <f>IF(AZ90=1,G90,0)</f>
        <v>0</v>
      </c>
      <c r="BB90" s="129">
        <f>IF(AZ90=2,G90,0)</f>
        <v>0</v>
      </c>
      <c r="BC90" s="129">
        <f>IF(AZ90=3,G90,0)</f>
        <v>0</v>
      </c>
      <c r="BD90" s="129">
        <f>IF(AZ90=4,G90,0)</f>
        <v>0</v>
      </c>
      <c r="BE90" s="129">
        <f>IF(AZ90=5,G90,0)</f>
        <v>0</v>
      </c>
      <c r="CZ90" s="129">
        <v>0.005</v>
      </c>
    </row>
    <row r="91" spans="1:104" ht="12.75">
      <c r="A91" s="152">
        <v>35</v>
      </c>
      <c r="B91" s="153" t="s">
        <v>193</v>
      </c>
      <c r="C91" s="154" t="s">
        <v>194</v>
      </c>
      <c r="D91" s="155" t="s">
        <v>147</v>
      </c>
      <c r="E91" s="156">
        <v>20</v>
      </c>
      <c r="F91" s="182">
        <v>0</v>
      </c>
      <c r="G91" s="157">
        <f>E91*F91</f>
        <v>0</v>
      </c>
      <c r="O91" s="151">
        <v>2</v>
      </c>
      <c r="AA91" s="129">
        <v>1</v>
      </c>
      <c r="AB91" s="129">
        <v>1</v>
      </c>
      <c r="AC91" s="129">
        <v>1</v>
      </c>
      <c r="AZ91" s="129">
        <v>1</v>
      </c>
      <c r="BA91" s="129">
        <f>IF(AZ91=1,G91,0)</f>
        <v>0</v>
      </c>
      <c r="BB91" s="129">
        <f>IF(AZ91=2,G91,0)</f>
        <v>0</v>
      </c>
      <c r="BC91" s="129">
        <f>IF(AZ91=3,G91,0)</f>
        <v>0</v>
      </c>
      <c r="BD91" s="129">
        <f>IF(AZ91=4,G91,0)</f>
        <v>0</v>
      </c>
      <c r="BE91" s="129">
        <f>IF(AZ91=5,G91,0)</f>
        <v>0</v>
      </c>
      <c r="CZ91" s="129">
        <v>0</v>
      </c>
    </row>
    <row r="92" spans="1:15" ht="12.75">
      <c r="A92" s="158"/>
      <c r="B92" s="159"/>
      <c r="C92" s="201" t="s">
        <v>195</v>
      </c>
      <c r="D92" s="202"/>
      <c r="E92" s="161">
        <v>20</v>
      </c>
      <c r="F92" s="183"/>
      <c r="G92" s="162"/>
      <c r="M92" s="160" t="s">
        <v>195</v>
      </c>
      <c r="O92" s="151"/>
    </row>
    <row r="93" spans="1:104" ht="12.75">
      <c r="A93" s="152">
        <v>36</v>
      </c>
      <c r="B93" s="153" t="s">
        <v>196</v>
      </c>
      <c r="C93" s="154" t="s">
        <v>197</v>
      </c>
      <c r="D93" s="155" t="s">
        <v>77</v>
      </c>
      <c r="E93" s="156">
        <v>10.45</v>
      </c>
      <c r="F93" s="182">
        <v>0</v>
      </c>
      <c r="G93" s="157">
        <f>E93*F93</f>
        <v>0</v>
      </c>
      <c r="O93" s="151">
        <v>2</v>
      </c>
      <c r="AA93" s="129">
        <v>1</v>
      </c>
      <c r="AB93" s="129">
        <v>1</v>
      </c>
      <c r="AC93" s="129">
        <v>1</v>
      </c>
      <c r="AZ93" s="129">
        <v>1</v>
      </c>
      <c r="BA93" s="129">
        <f>IF(AZ93=1,G93,0)</f>
        <v>0</v>
      </c>
      <c r="BB93" s="129">
        <f>IF(AZ93=2,G93,0)</f>
        <v>0</v>
      </c>
      <c r="BC93" s="129">
        <f>IF(AZ93=3,G93,0)</f>
        <v>0</v>
      </c>
      <c r="BD93" s="129">
        <f>IF(AZ93=4,G93,0)</f>
        <v>0</v>
      </c>
      <c r="BE93" s="129">
        <f>IF(AZ93=5,G93,0)</f>
        <v>0</v>
      </c>
      <c r="CZ93" s="129">
        <v>0.07575</v>
      </c>
    </row>
    <row r="94" spans="1:104" ht="12.75">
      <c r="A94" s="152">
        <v>37</v>
      </c>
      <c r="B94" s="153" t="s">
        <v>198</v>
      </c>
      <c r="C94" s="154" t="s">
        <v>199</v>
      </c>
      <c r="D94" s="155" t="s">
        <v>77</v>
      </c>
      <c r="E94" s="156">
        <v>10.45</v>
      </c>
      <c r="F94" s="182">
        <v>0</v>
      </c>
      <c r="G94" s="157">
        <f>E94*F94</f>
        <v>0</v>
      </c>
      <c r="O94" s="151">
        <v>2</v>
      </c>
      <c r="AA94" s="129">
        <v>1</v>
      </c>
      <c r="AB94" s="129">
        <v>1</v>
      </c>
      <c r="AC94" s="129">
        <v>1</v>
      </c>
      <c r="AZ94" s="129">
        <v>1</v>
      </c>
      <c r="BA94" s="129">
        <f>IF(AZ94=1,G94,0)</f>
        <v>0</v>
      </c>
      <c r="BB94" s="129">
        <f>IF(AZ94=2,G94,0)</f>
        <v>0</v>
      </c>
      <c r="BC94" s="129">
        <f>IF(AZ94=3,G94,0)</f>
        <v>0</v>
      </c>
      <c r="BD94" s="129">
        <f>IF(AZ94=4,G94,0)</f>
        <v>0</v>
      </c>
      <c r="BE94" s="129">
        <f>IF(AZ94=5,G94,0)</f>
        <v>0</v>
      </c>
      <c r="CZ94" s="129">
        <v>0</v>
      </c>
    </row>
    <row r="95" spans="1:104" ht="12.75">
      <c r="A95" s="152">
        <v>38</v>
      </c>
      <c r="B95" s="153" t="s">
        <v>200</v>
      </c>
      <c r="C95" s="154" t="s">
        <v>201</v>
      </c>
      <c r="D95" s="155" t="s">
        <v>106</v>
      </c>
      <c r="E95" s="156">
        <v>0.4302</v>
      </c>
      <c r="F95" s="182">
        <v>0</v>
      </c>
      <c r="G95" s="157">
        <f>E95*F95</f>
        <v>0</v>
      </c>
      <c r="O95" s="151">
        <v>2</v>
      </c>
      <c r="AA95" s="129">
        <v>1</v>
      </c>
      <c r="AB95" s="129">
        <v>1</v>
      </c>
      <c r="AC95" s="129">
        <v>1</v>
      </c>
      <c r="AZ95" s="129">
        <v>1</v>
      </c>
      <c r="BA95" s="129">
        <f>IF(AZ95=1,G95,0)</f>
        <v>0</v>
      </c>
      <c r="BB95" s="129">
        <f>IF(AZ95=2,G95,0)</f>
        <v>0</v>
      </c>
      <c r="BC95" s="129">
        <f>IF(AZ95=3,G95,0)</f>
        <v>0</v>
      </c>
      <c r="BD95" s="129">
        <f>IF(AZ95=4,G95,0)</f>
        <v>0</v>
      </c>
      <c r="BE95" s="129">
        <f>IF(AZ95=5,G95,0)</f>
        <v>0</v>
      </c>
      <c r="CZ95" s="129">
        <v>1.06625</v>
      </c>
    </row>
    <row r="96" spans="1:15" ht="12.75">
      <c r="A96" s="158"/>
      <c r="B96" s="159"/>
      <c r="C96" s="201" t="s">
        <v>202</v>
      </c>
      <c r="D96" s="202"/>
      <c r="E96" s="161">
        <v>0.4302</v>
      </c>
      <c r="F96" s="183"/>
      <c r="G96" s="162"/>
      <c r="M96" s="160" t="s">
        <v>202</v>
      </c>
      <c r="O96" s="151"/>
    </row>
    <row r="97" spans="1:57" ht="12.75">
      <c r="A97" s="163"/>
      <c r="B97" s="164" t="s">
        <v>68</v>
      </c>
      <c r="C97" s="165" t="str">
        <f>CONCATENATE(B70," ",C70)</f>
        <v>6 Úpravy povrchu, podlahy</v>
      </c>
      <c r="D97" s="163"/>
      <c r="E97" s="166"/>
      <c r="F97" s="184"/>
      <c r="G97" s="167">
        <f>SUM(G70:G96)</f>
        <v>0</v>
      </c>
      <c r="O97" s="151">
        <v>4</v>
      </c>
      <c r="BA97" s="168">
        <f>SUM(BA70:BA96)</f>
        <v>0</v>
      </c>
      <c r="BB97" s="168">
        <f>SUM(BB70:BB96)</f>
        <v>0</v>
      </c>
      <c r="BC97" s="168">
        <f>SUM(BC70:BC96)</f>
        <v>0</v>
      </c>
      <c r="BD97" s="168">
        <f>SUM(BD70:BD96)</f>
        <v>0</v>
      </c>
      <c r="BE97" s="168">
        <f>SUM(BE70:BE96)</f>
        <v>0</v>
      </c>
    </row>
    <row r="98" spans="1:15" ht="12.75">
      <c r="A98" s="144" t="s">
        <v>65</v>
      </c>
      <c r="B98" s="145" t="s">
        <v>203</v>
      </c>
      <c r="C98" s="146" t="s">
        <v>204</v>
      </c>
      <c r="D98" s="147"/>
      <c r="E98" s="148"/>
      <c r="F98" s="181"/>
      <c r="G98" s="149"/>
      <c r="H98" s="150"/>
      <c r="I98" s="150"/>
      <c r="O98" s="151">
        <v>1</v>
      </c>
    </row>
    <row r="99" spans="1:104" ht="12.75">
      <c r="A99" s="152">
        <v>39</v>
      </c>
      <c r="B99" s="153" t="s">
        <v>205</v>
      </c>
      <c r="C99" s="154" t="s">
        <v>206</v>
      </c>
      <c r="D99" s="155" t="s">
        <v>101</v>
      </c>
      <c r="E99" s="156">
        <v>106.2</v>
      </c>
      <c r="F99" s="182">
        <v>0</v>
      </c>
      <c r="G99" s="157">
        <f>E99*F99</f>
        <v>0</v>
      </c>
      <c r="O99" s="151">
        <v>2</v>
      </c>
      <c r="AA99" s="129">
        <v>1</v>
      </c>
      <c r="AB99" s="129">
        <v>1</v>
      </c>
      <c r="AC99" s="129">
        <v>1</v>
      </c>
      <c r="AZ99" s="129">
        <v>1</v>
      </c>
      <c r="BA99" s="129">
        <f>IF(AZ99=1,G99,0)</f>
        <v>0</v>
      </c>
      <c r="BB99" s="129">
        <f>IF(AZ99=2,G99,0)</f>
        <v>0</v>
      </c>
      <c r="BC99" s="129">
        <f>IF(AZ99=3,G99,0)</f>
        <v>0</v>
      </c>
      <c r="BD99" s="129">
        <f>IF(AZ99=4,G99,0)</f>
        <v>0</v>
      </c>
      <c r="BE99" s="129">
        <f>IF(AZ99=5,G99,0)</f>
        <v>0</v>
      </c>
      <c r="CZ99" s="129">
        <v>0.01838</v>
      </c>
    </row>
    <row r="100" spans="1:15" ht="12.75">
      <c r="A100" s="158"/>
      <c r="B100" s="159"/>
      <c r="C100" s="201" t="s">
        <v>207</v>
      </c>
      <c r="D100" s="202"/>
      <c r="E100" s="161">
        <v>106.2</v>
      </c>
      <c r="F100" s="183"/>
      <c r="G100" s="162"/>
      <c r="M100" s="160" t="s">
        <v>207</v>
      </c>
      <c r="O100" s="151"/>
    </row>
    <row r="101" spans="1:104" ht="12.75">
      <c r="A101" s="152">
        <v>40</v>
      </c>
      <c r="B101" s="153" t="s">
        <v>208</v>
      </c>
      <c r="C101" s="154" t="s">
        <v>209</v>
      </c>
      <c r="D101" s="155" t="s">
        <v>101</v>
      </c>
      <c r="E101" s="156">
        <v>212.4</v>
      </c>
      <c r="F101" s="182">
        <v>0</v>
      </c>
      <c r="G101" s="157">
        <f>E101*F101</f>
        <v>0</v>
      </c>
      <c r="O101" s="151">
        <v>2</v>
      </c>
      <c r="AA101" s="129">
        <v>1</v>
      </c>
      <c r="AB101" s="129">
        <v>1</v>
      </c>
      <c r="AC101" s="129">
        <v>1</v>
      </c>
      <c r="AZ101" s="129">
        <v>1</v>
      </c>
      <c r="BA101" s="129">
        <f>IF(AZ101=1,G101,0)</f>
        <v>0</v>
      </c>
      <c r="BB101" s="129">
        <f>IF(AZ101=2,G101,0)</f>
        <v>0</v>
      </c>
      <c r="BC101" s="129">
        <f>IF(AZ101=3,G101,0)</f>
        <v>0</v>
      </c>
      <c r="BD101" s="129">
        <f>IF(AZ101=4,G101,0)</f>
        <v>0</v>
      </c>
      <c r="BE101" s="129">
        <f>IF(AZ101=5,G101,0)</f>
        <v>0</v>
      </c>
      <c r="CZ101" s="129">
        <v>0.00097</v>
      </c>
    </row>
    <row r="102" spans="1:15" ht="12.75">
      <c r="A102" s="158"/>
      <c r="B102" s="159"/>
      <c r="C102" s="201" t="s">
        <v>210</v>
      </c>
      <c r="D102" s="202"/>
      <c r="E102" s="161">
        <v>212.4</v>
      </c>
      <c r="F102" s="183"/>
      <c r="G102" s="162"/>
      <c r="M102" s="160" t="s">
        <v>210</v>
      </c>
      <c r="O102" s="151"/>
    </row>
    <row r="103" spans="1:104" ht="12.75">
      <c r="A103" s="152">
        <v>41</v>
      </c>
      <c r="B103" s="153" t="s">
        <v>211</v>
      </c>
      <c r="C103" s="154" t="s">
        <v>212</v>
      </c>
      <c r="D103" s="155" t="s">
        <v>101</v>
      </c>
      <c r="E103" s="156">
        <v>106.2</v>
      </c>
      <c r="F103" s="182">
        <v>0</v>
      </c>
      <c r="G103" s="157">
        <f>E103*F103</f>
        <v>0</v>
      </c>
      <c r="O103" s="151">
        <v>2</v>
      </c>
      <c r="AA103" s="129">
        <v>1</v>
      </c>
      <c r="AB103" s="129">
        <v>1</v>
      </c>
      <c r="AC103" s="129">
        <v>1</v>
      </c>
      <c r="AZ103" s="129">
        <v>1</v>
      </c>
      <c r="BA103" s="129">
        <f>IF(AZ103=1,G103,0)</f>
        <v>0</v>
      </c>
      <c r="BB103" s="129">
        <f>IF(AZ103=2,G103,0)</f>
        <v>0</v>
      </c>
      <c r="BC103" s="129">
        <f>IF(AZ103=3,G103,0)</f>
        <v>0</v>
      </c>
      <c r="BD103" s="129">
        <f>IF(AZ103=4,G103,0)</f>
        <v>0</v>
      </c>
      <c r="BE103" s="129">
        <f>IF(AZ103=5,G103,0)</f>
        <v>0</v>
      </c>
      <c r="CZ103" s="129">
        <v>0</v>
      </c>
    </row>
    <row r="104" spans="1:57" ht="12.75">
      <c r="A104" s="163"/>
      <c r="B104" s="164" t="s">
        <v>68</v>
      </c>
      <c r="C104" s="165" t="str">
        <f>CONCATENATE(B98," ",C98)</f>
        <v>94 Lešení a stavební výtahy</v>
      </c>
      <c r="D104" s="163"/>
      <c r="E104" s="166"/>
      <c r="F104" s="184"/>
      <c r="G104" s="167">
        <f>SUM(G98:G103)</f>
        <v>0</v>
      </c>
      <c r="O104" s="151">
        <v>4</v>
      </c>
      <c r="BA104" s="168">
        <f>SUM(BA98:BA103)</f>
        <v>0</v>
      </c>
      <c r="BB104" s="168">
        <f>SUM(BB98:BB103)</f>
        <v>0</v>
      </c>
      <c r="BC104" s="168">
        <f>SUM(BC98:BC103)</f>
        <v>0</v>
      </c>
      <c r="BD104" s="168">
        <f>SUM(BD98:BD103)</f>
        <v>0</v>
      </c>
      <c r="BE104" s="168">
        <f>SUM(BE98:BE103)</f>
        <v>0</v>
      </c>
    </row>
    <row r="105" spans="1:15" ht="12.75">
      <c r="A105" s="144" t="s">
        <v>65</v>
      </c>
      <c r="B105" s="145" t="s">
        <v>213</v>
      </c>
      <c r="C105" s="146" t="s">
        <v>214</v>
      </c>
      <c r="D105" s="147"/>
      <c r="E105" s="148"/>
      <c r="F105" s="181"/>
      <c r="G105" s="149"/>
      <c r="H105" s="150"/>
      <c r="I105" s="150"/>
      <c r="O105" s="151">
        <v>1</v>
      </c>
    </row>
    <row r="106" spans="1:104" ht="12.75">
      <c r="A106" s="152">
        <v>42</v>
      </c>
      <c r="B106" s="153" t="s">
        <v>215</v>
      </c>
      <c r="C106" s="154" t="s">
        <v>216</v>
      </c>
      <c r="D106" s="155" t="s">
        <v>101</v>
      </c>
      <c r="E106" s="156">
        <v>145</v>
      </c>
      <c r="F106" s="182">
        <v>0</v>
      </c>
      <c r="G106" s="157">
        <f>E106*F106</f>
        <v>0</v>
      </c>
      <c r="O106" s="151">
        <v>2</v>
      </c>
      <c r="AA106" s="129">
        <v>1</v>
      </c>
      <c r="AB106" s="129">
        <v>1</v>
      </c>
      <c r="AC106" s="129">
        <v>1</v>
      </c>
      <c r="AZ106" s="129">
        <v>1</v>
      </c>
      <c r="BA106" s="129">
        <f>IF(AZ106=1,G106,0)</f>
        <v>0</v>
      </c>
      <c r="BB106" s="129">
        <f>IF(AZ106=2,G106,0)</f>
        <v>0</v>
      </c>
      <c r="BC106" s="129">
        <f>IF(AZ106=3,G106,0)</f>
        <v>0</v>
      </c>
      <c r="BD106" s="129">
        <f>IF(AZ106=4,G106,0)</f>
        <v>0</v>
      </c>
      <c r="BE106" s="129">
        <f>IF(AZ106=5,G106,0)</f>
        <v>0</v>
      </c>
      <c r="CZ106" s="129">
        <v>0</v>
      </c>
    </row>
    <row r="107" spans="1:15" ht="12.75">
      <c r="A107" s="158"/>
      <c r="B107" s="159"/>
      <c r="C107" s="201" t="s">
        <v>217</v>
      </c>
      <c r="D107" s="202"/>
      <c r="E107" s="161">
        <v>145</v>
      </c>
      <c r="F107" s="183"/>
      <c r="G107" s="162"/>
      <c r="M107" s="160" t="s">
        <v>217</v>
      </c>
      <c r="O107" s="151"/>
    </row>
    <row r="108" spans="1:104" ht="12.75">
      <c r="A108" s="152">
        <v>43</v>
      </c>
      <c r="B108" s="153" t="s">
        <v>218</v>
      </c>
      <c r="C108" s="154" t="s">
        <v>219</v>
      </c>
      <c r="D108" s="155" t="s">
        <v>101</v>
      </c>
      <c r="E108" s="156">
        <v>500</v>
      </c>
      <c r="F108" s="182">
        <v>0</v>
      </c>
      <c r="G108" s="157">
        <f>E108*F108</f>
        <v>0</v>
      </c>
      <c r="O108" s="151">
        <v>2</v>
      </c>
      <c r="AA108" s="129">
        <v>1</v>
      </c>
      <c r="AB108" s="129">
        <v>1</v>
      </c>
      <c r="AC108" s="129">
        <v>1</v>
      </c>
      <c r="AZ108" s="129">
        <v>1</v>
      </c>
      <c r="BA108" s="129">
        <f>IF(AZ108=1,G108,0)</f>
        <v>0</v>
      </c>
      <c r="BB108" s="129">
        <f>IF(AZ108=2,G108,0)</f>
        <v>0</v>
      </c>
      <c r="BC108" s="129">
        <f>IF(AZ108=3,G108,0)</f>
        <v>0</v>
      </c>
      <c r="BD108" s="129">
        <f>IF(AZ108=4,G108,0)</f>
        <v>0</v>
      </c>
      <c r="BE108" s="129">
        <f>IF(AZ108=5,G108,0)</f>
        <v>0</v>
      </c>
      <c r="CZ108" s="129">
        <v>0</v>
      </c>
    </row>
    <row r="109" spans="1:104" ht="12.75">
      <c r="A109" s="152">
        <v>44</v>
      </c>
      <c r="B109" s="153" t="s">
        <v>220</v>
      </c>
      <c r="C109" s="154" t="s">
        <v>221</v>
      </c>
      <c r="D109" s="155" t="s">
        <v>222</v>
      </c>
      <c r="E109" s="156">
        <v>17</v>
      </c>
      <c r="F109" s="182">
        <v>0</v>
      </c>
      <c r="G109" s="157">
        <f>E109*F109</f>
        <v>0</v>
      </c>
      <c r="O109" s="151">
        <v>2</v>
      </c>
      <c r="AA109" s="129">
        <v>12</v>
      </c>
      <c r="AB109" s="129">
        <v>0</v>
      </c>
      <c r="AC109" s="129">
        <v>55</v>
      </c>
      <c r="AZ109" s="129">
        <v>1</v>
      </c>
      <c r="BA109" s="129">
        <f>IF(AZ109=1,G109,0)</f>
        <v>0</v>
      </c>
      <c r="BB109" s="129">
        <f>IF(AZ109=2,G109,0)</f>
        <v>0</v>
      </c>
      <c r="BC109" s="129">
        <f>IF(AZ109=3,G109,0)</f>
        <v>0</v>
      </c>
      <c r="BD109" s="129">
        <f>IF(AZ109=4,G109,0)</f>
        <v>0</v>
      </c>
      <c r="BE109" s="129">
        <f>IF(AZ109=5,G109,0)</f>
        <v>0</v>
      </c>
      <c r="CZ109" s="129">
        <v>0</v>
      </c>
    </row>
    <row r="110" spans="1:104" ht="22.5">
      <c r="A110" s="152">
        <v>45</v>
      </c>
      <c r="B110" s="153" t="s">
        <v>223</v>
      </c>
      <c r="C110" s="154" t="s">
        <v>224</v>
      </c>
      <c r="D110" s="155" t="s">
        <v>101</v>
      </c>
      <c r="E110" s="156">
        <v>100</v>
      </c>
      <c r="F110" s="182">
        <v>0</v>
      </c>
      <c r="G110" s="157">
        <f>E110*F110</f>
        <v>0</v>
      </c>
      <c r="O110" s="151">
        <v>2</v>
      </c>
      <c r="AA110" s="129">
        <v>12</v>
      </c>
      <c r="AB110" s="129">
        <v>0</v>
      </c>
      <c r="AC110" s="129">
        <v>68</v>
      </c>
      <c r="AZ110" s="129">
        <v>1</v>
      </c>
      <c r="BA110" s="129">
        <f>IF(AZ110=1,G110,0)</f>
        <v>0</v>
      </c>
      <c r="BB110" s="129">
        <f>IF(AZ110=2,G110,0)</f>
        <v>0</v>
      </c>
      <c r="BC110" s="129">
        <f>IF(AZ110=3,G110,0)</f>
        <v>0</v>
      </c>
      <c r="BD110" s="129">
        <f>IF(AZ110=4,G110,0)</f>
        <v>0</v>
      </c>
      <c r="BE110" s="129">
        <f>IF(AZ110=5,G110,0)</f>
        <v>0</v>
      </c>
      <c r="CZ110" s="129">
        <v>0</v>
      </c>
    </row>
    <row r="111" spans="1:15" ht="12.75">
      <c r="A111" s="158"/>
      <c r="B111" s="159"/>
      <c r="C111" s="201" t="s">
        <v>225</v>
      </c>
      <c r="D111" s="202"/>
      <c r="E111" s="161">
        <v>100</v>
      </c>
      <c r="F111" s="183"/>
      <c r="G111" s="162"/>
      <c r="M111" s="160" t="s">
        <v>225</v>
      </c>
      <c r="O111" s="151"/>
    </row>
    <row r="112" spans="1:57" ht="12.75">
      <c r="A112" s="163"/>
      <c r="B112" s="164" t="s">
        <v>68</v>
      </c>
      <c r="C112" s="165" t="str">
        <f>CONCATENATE(B105," ",C105)</f>
        <v>95 Dokončovací konstrukce na pozemních stavbách</v>
      </c>
      <c r="D112" s="163"/>
      <c r="E112" s="166"/>
      <c r="F112" s="184"/>
      <c r="G112" s="167">
        <f>SUM(G105:G111)</f>
        <v>0</v>
      </c>
      <c r="O112" s="151">
        <v>4</v>
      </c>
      <c r="BA112" s="168">
        <f>SUM(BA105:BA111)</f>
        <v>0</v>
      </c>
      <c r="BB112" s="168">
        <f>SUM(BB105:BB111)</f>
        <v>0</v>
      </c>
      <c r="BC112" s="168">
        <f>SUM(BC105:BC111)</f>
        <v>0</v>
      </c>
      <c r="BD112" s="168">
        <f>SUM(BD105:BD111)</f>
        <v>0</v>
      </c>
      <c r="BE112" s="168">
        <f>SUM(BE105:BE111)</f>
        <v>0</v>
      </c>
    </row>
    <row r="113" spans="1:15" ht="12.75">
      <c r="A113" s="144" t="s">
        <v>65</v>
      </c>
      <c r="B113" s="145" t="s">
        <v>226</v>
      </c>
      <c r="C113" s="146" t="s">
        <v>227</v>
      </c>
      <c r="D113" s="147"/>
      <c r="E113" s="148"/>
      <c r="F113" s="181"/>
      <c r="G113" s="149"/>
      <c r="H113" s="150"/>
      <c r="I113" s="150"/>
      <c r="O113" s="151">
        <v>1</v>
      </c>
    </row>
    <row r="114" spans="1:104" ht="12.75">
      <c r="A114" s="152">
        <v>46</v>
      </c>
      <c r="B114" s="153" t="s">
        <v>228</v>
      </c>
      <c r="C114" s="154" t="s">
        <v>229</v>
      </c>
      <c r="D114" s="155" t="s">
        <v>101</v>
      </c>
      <c r="E114" s="156">
        <v>1.755</v>
      </c>
      <c r="F114" s="182">
        <v>0</v>
      </c>
      <c r="G114" s="157">
        <f>E114*F114</f>
        <v>0</v>
      </c>
      <c r="O114" s="151">
        <v>2</v>
      </c>
      <c r="AA114" s="129">
        <v>1</v>
      </c>
      <c r="AB114" s="129">
        <v>1</v>
      </c>
      <c r="AC114" s="129">
        <v>1</v>
      </c>
      <c r="AZ114" s="129">
        <v>1</v>
      </c>
      <c r="BA114" s="129">
        <f>IF(AZ114=1,G114,0)</f>
        <v>0</v>
      </c>
      <c r="BB114" s="129">
        <f>IF(AZ114=2,G114,0)</f>
        <v>0</v>
      </c>
      <c r="BC114" s="129">
        <f>IF(AZ114=3,G114,0)</f>
        <v>0</v>
      </c>
      <c r="BD114" s="129">
        <f>IF(AZ114=4,G114,0)</f>
        <v>0</v>
      </c>
      <c r="BE114" s="129">
        <f>IF(AZ114=5,G114,0)</f>
        <v>0</v>
      </c>
      <c r="CZ114" s="129">
        <v>0</v>
      </c>
    </row>
    <row r="115" spans="1:15" ht="12.75">
      <c r="A115" s="158"/>
      <c r="B115" s="159"/>
      <c r="C115" s="201" t="s">
        <v>230</v>
      </c>
      <c r="D115" s="202"/>
      <c r="E115" s="161">
        <v>1.755</v>
      </c>
      <c r="F115" s="183"/>
      <c r="G115" s="162"/>
      <c r="M115" s="160" t="s">
        <v>230</v>
      </c>
      <c r="O115" s="151"/>
    </row>
    <row r="116" spans="1:104" ht="12.75">
      <c r="A116" s="152">
        <v>47</v>
      </c>
      <c r="B116" s="153" t="s">
        <v>231</v>
      </c>
      <c r="C116" s="154" t="s">
        <v>232</v>
      </c>
      <c r="D116" s="155" t="s">
        <v>143</v>
      </c>
      <c r="E116" s="156">
        <v>1</v>
      </c>
      <c r="F116" s="182">
        <v>0</v>
      </c>
      <c r="G116" s="157">
        <f>E116*F116</f>
        <v>0</v>
      </c>
      <c r="O116" s="151">
        <v>2</v>
      </c>
      <c r="AA116" s="129">
        <v>1</v>
      </c>
      <c r="AB116" s="129">
        <v>1</v>
      </c>
      <c r="AC116" s="129">
        <v>1</v>
      </c>
      <c r="AZ116" s="129">
        <v>1</v>
      </c>
      <c r="BA116" s="129">
        <f>IF(AZ116=1,G116,0)</f>
        <v>0</v>
      </c>
      <c r="BB116" s="129">
        <f>IF(AZ116=2,G116,0)</f>
        <v>0</v>
      </c>
      <c r="BC116" s="129">
        <f>IF(AZ116=3,G116,0)</f>
        <v>0</v>
      </c>
      <c r="BD116" s="129">
        <f>IF(AZ116=4,G116,0)</f>
        <v>0</v>
      </c>
      <c r="BE116" s="129">
        <f>IF(AZ116=5,G116,0)</f>
        <v>0</v>
      </c>
      <c r="CZ116" s="129">
        <v>0.00133</v>
      </c>
    </row>
    <row r="117" spans="1:104" ht="22.5">
      <c r="A117" s="152">
        <v>48</v>
      </c>
      <c r="B117" s="153" t="s">
        <v>233</v>
      </c>
      <c r="C117" s="154" t="s">
        <v>234</v>
      </c>
      <c r="D117" s="155" t="s">
        <v>77</v>
      </c>
      <c r="E117" s="156">
        <v>3.476</v>
      </c>
      <c r="F117" s="182">
        <v>0</v>
      </c>
      <c r="G117" s="157">
        <f>E117*F117</f>
        <v>0</v>
      </c>
      <c r="O117" s="151">
        <v>2</v>
      </c>
      <c r="AA117" s="129">
        <v>1</v>
      </c>
      <c r="AB117" s="129">
        <v>1</v>
      </c>
      <c r="AC117" s="129">
        <v>1</v>
      </c>
      <c r="AZ117" s="129">
        <v>1</v>
      </c>
      <c r="BA117" s="129">
        <f>IF(AZ117=1,G117,0)</f>
        <v>0</v>
      </c>
      <c r="BB117" s="129">
        <f>IF(AZ117=2,G117,0)</f>
        <v>0</v>
      </c>
      <c r="BC117" s="129">
        <f>IF(AZ117=3,G117,0)</f>
        <v>0</v>
      </c>
      <c r="BD117" s="129">
        <f>IF(AZ117=4,G117,0)</f>
        <v>0</v>
      </c>
      <c r="BE117" s="129">
        <f>IF(AZ117=5,G117,0)</f>
        <v>0</v>
      </c>
      <c r="CZ117" s="129">
        <v>0.00182</v>
      </c>
    </row>
    <row r="118" spans="1:15" ht="12.75">
      <c r="A118" s="158"/>
      <c r="B118" s="159"/>
      <c r="C118" s="201" t="s">
        <v>235</v>
      </c>
      <c r="D118" s="202"/>
      <c r="E118" s="161">
        <v>2.676</v>
      </c>
      <c r="F118" s="183"/>
      <c r="G118" s="162"/>
      <c r="M118" s="160" t="s">
        <v>235</v>
      </c>
      <c r="O118" s="151"/>
    </row>
    <row r="119" spans="1:15" ht="12.75">
      <c r="A119" s="158"/>
      <c r="B119" s="159"/>
      <c r="C119" s="201" t="s">
        <v>236</v>
      </c>
      <c r="D119" s="202"/>
      <c r="E119" s="161">
        <v>0.8</v>
      </c>
      <c r="F119" s="183"/>
      <c r="G119" s="162"/>
      <c r="M119" s="160" t="s">
        <v>236</v>
      </c>
      <c r="O119" s="151"/>
    </row>
    <row r="120" spans="1:104" ht="12.75">
      <c r="A120" s="152">
        <v>49</v>
      </c>
      <c r="B120" s="153" t="s">
        <v>237</v>
      </c>
      <c r="C120" s="154" t="s">
        <v>238</v>
      </c>
      <c r="D120" s="155" t="s">
        <v>147</v>
      </c>
      <c r="E120" s="156">
        <v>6.9</v>
      </c>
      <c r="F120" s="182">
        <v>0</v>
      </c>
      <c r="G120" s="157">
        <f>E120*F120</f>
        <v>0</v>
      </c>
      <c r="O120" s="151">
        <v>2</v>
      </c>
      <c r="AA120" s="129">
        <v>1</v>
      </c>
      <c r="AB120" s="129">
        <v>1</v>
      </c>
      <c r="AC120" s="129">
        <v>1</v>
      </c>
      <c r="AZ120" s="129">
        <v>1</v>
      </c>
      <c r="BA120" s="129">
        <f>IF(AZ120=1,G120,0)</f>
        <v>0</v>
      </c>
      <c r="BB120" s="129">
        <f>IF(AZ120=2,G120,0)</f>
        <v>0</v>
      </c>
      <c r="BC120" s="129">
        <f>IF(AZ120=3,G120,0)</f>
        <v>0</v>
      </c>
      <c r="BD120" s="129">
        <f>IF(AZ120=4,G120,0)</f>
        <v>0</v>
      </c>
      <c r="BE120" s="129">
        <f>IF(AZ120=5,G120,0)</f>
        <v>0</v>
      </c>
      <c r="CZ120" s="129">
        <v>0</v>
      </c>
    </row>
    <row r="121" spans="1:15" ht="12.75">
      <c r="A121" s="158"/>
      <c r="B121" s="159"/>
      <c r="C121" s="201" t="s">
        <v>239</v>
      </c>
      <c r="D121" s="202"/>
      <c r="E121" s="161">
        <v>4.5</v>
      </c>
      <c r="F121" s="183"/>
      <c r="G121" s="162"/>
      <c r="M121" s="160" t="s">
        <v>239</v>
      </c>
      <c r="O121" s="151"/>
    </row>
    <row r="122" spans="1:15" ht="12.75">
      <c r="A122" s="158"/>
      <c r="B122" s="159"/>
      <c r="C122" s="201" t="s">
        <v>240</v>
      </c>
      <c r="D122" s="202"/>
      <c r="E122" s="161">
        <v>2.4</v>
      </c>
      <c r="F122" s="183"/>
      <c r="G122" s="162"/>
      <c r="M122" s="160" t="s">
        <v>240</v>
      </c>
      <c r="O122" s="151"/>
    </row>
    <row r="123" spans="1:104" ht="12.75">
      <c r="A123" s="152">
        <v>50</v>
      </c>
      <c r="B123" s="153" t="s">
        <v>241</v>
      </c>
      <c r="C123" s="154" t="s">
        <v>242</v>
      </c>
      <c r="D123" s="155" t="s">
        <v>101</v>
      </c>
      <c r="E123" s="156">
        <v>95.1</v>
      </c>
      <c r="F123" s="182">
        <v>0</v>
      </c>
      <c r="G123" s="157">
        <f>E123*F123</f>
        <v>0</v>
      </c>
      <c r="O123" s="151">
        <v>2</v>
      </c>
      <c r="AA123" s="129">
        <v>1</v>
      </c>
      <c r="AB123" s="129">
        <v>1</v>
      </c>
      <c r="AC123" s="129">
        <v>1</v>
      </c>
      <c r="AZ123" s="129">
        <v>1</v>
      </c>
      <c r="BA123" s="129">
        <f>IF(AZ123=1,G123,0)</f>
        <v>0</v>
      </c>
      <c r="BB123" s="129">
        <f>IF(AZ123=2,G123,0)</f>
        <v>0</v>
      </c>
      <c r="BC123" s="129">
        <f>IF(AZ123=3,G123,0)</f>
        <v>0</v>
      </c>
      <c r="BD123" s="129">
        <f>IF(AZ123=4,G123,0)</f>
        <v>0</v>
      </c>
      <c r="BE123" s="129">
        <f>IF(AZ123=5,G123,0)</f>
        <v>0</v>
      </c>
      <c r="CZ123" s="129">
        <v>0</v>
      </c>
    </row>
    <row r="124" spans="1:15" ht="12.75">
      <c r="A124" s="158"/>
      <c r="B124" s="159"/>
      <c r="C124" s="201" t="s">
        <v>243</v>
      </c>
      <c r="D124" s="202"/>
      <c r="E124" s="161">
        <v>95.1</v>
      </c>
      <c r="F124" s="183"/>
      <c r="G124" s="162"/>
      <c r="M124" s="160" t="s">
        <v>243</v>
      </c>
      <c r="O124" s="151"/>
    </row>
    <row r="125" spans="1:104" ht="12.75">
      <c r="A125" s="152">
        <v>51</v>
      </c>
      <c r="B125" s="153" t="s">
        <v>244</v>
      </c>
      <c r="C125" s="154" t="s">
        <v>245</v>
      </c>
      <c r="D125" s="155" t="s">
        <v>101</v>
      </c>
      <c r="E125" s="156">
        <v>11.541</v>
      </c>
      <c r="F125" s="182">
        <v>0</v>
      </c>
      <c r="G125" s="157">
        <f>E125*F125</f>
        <v>0</v>
      </c>
      <c r="O125" s="151">
        <v>2</v>
      </c>
      <c r="AA125" s="129">
        <v>1</v>
      </c>
      <c r="AB125" s="129">
        <v>1</v>
      </c>
      <c r="AC125" s="129">
        <v>1</v>
      </c>
      <c r="AZ125" s="129">
        <v>1</v>
      </c>
      <c r="BA125" s="129">
        <f>IF(AZ125=1,G125,0)</f>
        <v>0</v>
      </c>
      <c r="BB125" s="129">
        <f>IF(AZ125=2,G125,0)</f>
        <v>0</v>
      </c>
      <c r="BC125" s="129">
        <f>IF(AZ125=3,G125,0)</f>
        <v>0</v>
      </c>
      <c r="BD125" s="129">
        <f>IF(AZ125=4,G125,0)</f>
        <v>0</v>
      </c>
      <c r="BE125" s="129">
        <f>IF(AZ125=5,G125,0)</f>
        <v>0</v>
      </c>
      <c r="CZ125" s="129">
        <v>0</v>
      </c>
    </row>
    <row r="126" spans="1:15" ht="12.75">
      <c r="A126" s="158"/>
      <c r="B126" s="159"/>
      <c r="C126" s="201" t="s">
        <v>180</v>
      </c>
      <c r="D126" s="202"/>
      <c r="E126" s="161">
        <v>11.541</v>
      </c>
      <c r="F126" s="183"/>
      <c r="G126" s="162"/>
      <c r="M126" s="160" t="s">
        <v>180</v>
      </c>
      <c r="O126" s="151"/>
    </row>
    <row r="127" spans="1:57" ht="12.75">
      <c r="A127" s="163"/>
      <c r="B127" s="164" t="s">
        <v>68</v>
      </c>
      <c r="C127" s="165" t="str">
        <f>CONCATENATE(B113," ",C113)</f>
        <v>96 Bourání konstrukcí</v>
      </c>
      <c r="D127" s="163"/>
      <c r="E127" s="166"/>
      <c r="F127" s="184"/>
      <c r="G127" s="167">
        <f>SUM(G113:G126)</f>
        <v>0</v>
      </c>
      <c r="O127" s="151">
        <v>4</v>
      </c>
      <c r="BA127" s="168">
        <f>SUM(BA113:BA126)</f>
        <v>0</v>
      </c>
      <c r="BB127" s="168">
        <f>SUM(BB113:BB126)</f>
        <v>0</v>
      </c>
      <c r="BC127" s="168">
        <f>SUM(BC113:BC126)</f>
        <v>0</v>
      </c>
      <c r="BD127" s="168">
        <f>SUM(BD113:BD126)</f>
        <v>0</v>
      </c>
      <c r="BE127" s="168">
        <f>SUM(BE113:BE126)</f>
        <v>0</v>
      </c>
    </row>
    <row r="128" spans="1:15" ht="12.75">
      <c r="A128" s="144" t="s">
        <v>65</v>
      </c>
      <c r="B128" s="145" t="s">
        <v>246</v>
      </c>
      <c r="C128" s="146" t="s">
        <v>247</v>
      </c>
      <c r="D128" s="147"/>
      <c r="E128" s="148"/>
      <c r="F128" s="181"/>
      <c r="G128" s="149"/>
      <c r="H128" s="150"/>
      <c r="I128" s="150"/>
      <c r="O128" s="151">
        <v>1</v>
      </c>
    </row>
    <row r="129" spans="1:104" ht="12.75">
      <c r="A129" s="152">
        <v>52</v>
      </c>
      <c r="B129" s="153" t="s">
        <v>248</v>
      </c>
      <c r="C129" s="154" t="s">
        <v>249</v>
      </c>
      <c r="D129" s="155" t="s">
        <v>106</v>
      </c>
      <c r="E129" s="156">
        <v>78.02</v>
      </c>
      <c r="F129" s="182"/>
      <c r="G129" s="157">
        <f>E129*F129</f>
        <v>0</v>
      </c>
      <c r="O129" s="151">
        <v>2</v>
      </c>
      <c r="AA129" s="129">
        <v>7</v>
      </c>
      <c r="AB129" s="129">
        <v>1</v>
      </c>
      <c r="AC129" s="129">
        <v>2</v>
      </c>
      <c r="AZ129" s="129">
        <v>1</v>
      </c>
      <c r="BA129" s="129">
        <f>IF(AZ129=1,G129,0)</f>
        <v>0</v>
      </c>
      <c r="BB129" s="129">
        <f>IF(AZ129=2,G129,0)</f>
        <v>0</v>
      </c>
      <c r="BC129" s="129">
        <f>IF(AZ129=3,G129,0)</f>
        <v>0</v>
      </c>
      <c r="BD129" s="129">
        <f>IF(AZ129=4,G129,0)</f>
        <v>0</v>
      </c>
      <c r="BE129" s="129">
        <f>IF(AZ129=5,G129,0)</f>
        <v>0</v>
      </c>
      <c r="CZ129" s="129">
        <v>0</v>
      </c>
    </row>
    <row r="130" spans="1:57" ht="12.75">
      <c r="A130" s="163"/>
      <c r="B130" s="164" t="s">
        <v>68</v>
      </c>
      <c r="C130" s="165" t="str">
        <f>CONCATENATE(B128," ",C128)</f>
        <v>99 Staveništní přesun hmot</v>
      </c>
      <c r="D130" s="163"/>
      <c r="E130" s="166"/>
      <c r="F130" s="184"/>
      <c r="G130" s="167">
        <f>SUM(G128:G129)</f>
        <v>0</v>
      </c>
      <c r="O130" s="151">
        <v>4</v>
      </c>
      <c r="BA130" s="168">
        <f>SUM(BA128:BA129)</f>
        <v>0</v>
      </c>
      <c r="BB130" s="168">
        <f>SUM(BB128:BB129)</f>
        <v>0</v>
      </c>
      <c r="BC130" s="168">
        <f>SUM(BC128:BC129)</f>
        <v>0</v>
      </c>
      <c r="BD130" s="168">
        <f>SUM(BD128:BD129)</f>
        <v>0</v>
      </c>
      <c r="BE130" s="168">
        <f>SUM(BE128:BE129)</f>
        <v>0</v>
      </c>
    </row>
    <row r="131" spans="1:15" ht="12.75">
      <c r="A131" s="144" t="s">
        <v>65</v>
      </c>
      <c r="B131" s="145" t="s">
        <v>250</v>
      </c>
      <c r="C131" s="146" t="s">
        <v>251</v>
      </c>
      <c r="D131" s="147"/>
      <c r="E131" s="148"/>
      <c r="F131" s="181"/>
      <c r="G131" s="149"/>
      <c r="H131" s="150"/>
      <c r="I131" s="150"/>
      <c r="O131" s="151">
        <v>1</v>
      </c>
    </row>
    <row r="132" spans="1:104" ht="12.75">
      <c r="A132" s="152">
        <v>53</v>
      </c>
      <c r="B132" s="153" t="s">
        <v>252</v>
      </c>
      <c r="C132" s="154" t="s">
        <v>253</v>
      </c>
      <c r="D132" s="155" t="s">
        <v>147</v>
      </c>
      <c r="E132" s="156">
        <v>3.3</v>
      </c>
      <c r="F132" s="182">
        <v>0</v>
      </c>
      <c r="G132" s="157">
        <f>E132*F132</f>
        <v>0</v>
      </c>
      <c r="O132" s="151">
        <v>2</v>
      </c>
      <c r="AA132" s="129">
        <v>12</v>
      </c>
      <c r="AB132" s="129">
        <v>0</v>
      </c>
      <c r="AC132" s="129">
        <v>35</v>
      </c>
      <c r="AZ132" s="129">
        <v>2</v>
      </c>
      <c r="BA132" s="129">
        <f>IF(AZ132=1,G132,0)</f>
        <v>0</v>
      </c>
      <c r="BB132" s="129">
        <f>IF(AZ132=2,G132,0)</f>
        <v>0</v>
      </c>
      <c r="BC132" s="129">
        <f>IF(AZ132=3,G132,0)</f>
        <v>0</v>
      </c>
      <c r="BD132" s="129">
        <f>IF(AZ132=4,G132,0)</f>
        <v>0</v>
      </c>
      <c r="BE132" s="129">
        <f>IF(AZ132=5,G132,0)</f>
        <v>0</v>
      </c>
      <c r="CZ132" s="129">
        <v>0</v>
      </c>
    </row>
    <row r="133" spans="1:104" ht="12.75">
      <c r="A133" s="152">
        <v>54</v>
      </c>
      <c r="B133" s="153" t="s">
        <v>254</v>
      </c>
      <c r="C133" s="154" t="s">
        <v>255</v>
      </c>
      <c r="D133" s="155" t="s">
        <v>256</v>
      </c>
      <c r="E133" s="156">
        <v>1</v>
      </c>
      <c r="F133" s="182">
        <v>0</v>
      </c>
      <c r="G133" s="157">
        <f>E133*F133</f>
        <v>0</v>
      </c>
      <c r="O133" s="151">
        <v>2</v>
      </c>
      <c r="AA133" s="129">
        <v>12</v>
      </c>
      <c r="AB133" s="129">
        <v>0</v>
      </c>
      <c r="AC133" s="129">
        <v>80</v>
      </c>
      <c r="AZ133" s="129">
        <v>2</v>
      </c>
      <c r="BA133" s="129">
        <f>IF(AZ133=1,G133,0)</f>
        <v>0</v>
      </c>
      <c r="BB133" s="129">
        <f>IF(AZ133=2,G133,0)</f>
        <v>0</v>
      </c>
      <c r="BC133" s="129">
        <f>IF(AZ133=3,G133,0)</f>
        <v>0</v>
      </c>
      <c r="BD133" s="129">
        <f>IF(AZ133=4,G133,0)</f>
        <v>0</v>
      </c>
      <c r="BE133" s="129">
        <f>IF(AZ133=5,G133,0)</f>
        <v>0</v>
      </c>
      <c r="CZ133" s="129">
        <v>0</v>
      </c>
    </row>
    <row r="134" spans="1:104" ht="12.75">
      <c r="A134" s="152">
        <v>55</v>
      </c>
      <c r="B134" s="153" t="s">
        <v>257</v>
      </c>
      <c r="C134" s="154" t="s">
        <v>258</v>
      </c>
      <c r="D134" s="155" t="s">
        <v>55</v>
      </c>
      <c r="E134" s="156">
        <v>215</v>
      </c>
      <c r="F134" s="182">
        <v>0</v>
      </c>
      <c r="G134" s="157">
        <f>E134*F134</f>
        <v>0</v>
      </c>
      <c r="O134" s="151">
        <v>2</v>
      </c>
      <c r="AA134" s="129">
        <v>7</v>
      </c>
      <c r="AB134" s="129">
        <v>1002</v>
      </c>
      <c r="AC134" s="129">
        <v>5</v>
      </c>
      <c r="AZ134" s="129">
        <v>2</v>
      </c>
      <c r="BA134" s="129">
        <f>IF(AZ134=1,G134,0)</f>
        <v>0</v>
      </c>
      <c r="BB134" s="129">
        <f>IF(AZ134=2,G134,0)</f>
        <v>0</v>
      </c>
      <c r="BC134" s="129">
        <f>IF(AZ134=3,G134,0)</f>
        <v>0</v>
      </c>
      <c r="BD134" s="129">
        <f>IF(AZ134=4,G134,0)</f>
        <v>0</v>
      </c>
      <c r="BE134" s="129">
        <f>IF(AZ134=5,G134,0)</f>
        <v>0</v>
      </c>
      <c r="CZ134" s="129">
        <v>0</v>
      </c>
    </row>
    <row r="135" spans="1:57" ht="12.75">
      <c r="A135" s="163"/>
      <c r="B135" s="164" t="s">
        <v>68</v>
      </c>
      <c r="C135" s="165" t="str">
        <f>CONCATENATE(B131," ",C131)</f>
        <v>767 Konstrukce zámečnické</v>
      </c>
      <c r="D135" s="163"/>
      <c r="E135" s="166"/>
      <c r="F135" s="184"/>
      <c r="G135" s="167">
        <f>SUM(G131:G134)</f>
        <v>0</v>
      </c>
      <c r="O135" s="151">
        <v>4</v>
      </c>
      <c r="BA135" s="168">
        <f>SUM(BA131:BA134)</f>
        <v>0</v>
      </c>
      <c r="BB135" s="168">
        <f>SUM(BB131:BB134)</f>
        <v>0</v>
      </c>
      <c r="BC135" s="168">
        <f>SUM(BC131:BC134)</f>
        <v>0</v>
      </c>
      <c r="BD135" s="168">
        <f>SUM(BD131:BD134)</f>
        <v>0</v>
      </c>
      <c r="BE135" s="168">
        <f>SUM(BE131:BE134)</f>
        <v>0</v>
      </c>
    </row>
    <row r="136" spans="1:15" ht="12.75">
      <c r="A136" s="144" t="s">
        <v>65</v>
      </c>
      <c r="B136" s="145" t="s">
        <v>259</v>
      </c>
      <c r="C136" s="146" t="s">
        <v>260</v>
      </c>
      <c r="D136" s="147"/>
      <c r="E136" s="148"/>
      <c r="F136" s="181"/>
      <c r="G136" s="149"/>
      <c r="H136" s="150"/>
      <c r="I136" s="150"/>
      <c r="O136" s="151">
        <v>1</v>
      </c>
    </row>
    <row r="137" spans="1:104" ht="22.5">
      <c r="A137" s="152">
        <v>56</v>
      </c>
      <c r="B137" s="153" t="s">
        <v>261</v>
      </c>
      <c r="C137" s="154" t="s">
        <v>262</v>
      </c>
      <c r="D137" s="155" t="s">
        <v>101</v>
      </c>
      <c r="E137" s="156">
        <v>25.84</v>
      </c>
      <c r="F137" s="182">
        <v>0</v>
      </c>
      <c r="G137" s="157">
        <f>E137*F137</f>
        <v>0</v>
      </c>
      <c r="O137" s="151">
        <v>2</v>
      </c>
      <c r="AA137" s="129">
        <v>2</v>
      </c>
      <c r="AB137" s="129">
        <v>7</v>
      </c>
      <c r="AC137" s="129">
        <v>7</v>
      </c>
      <c r="AZ137" s="129">
        <v>2</v>
      </c>
      <c r="BA137" s="129">
        <f>IF(AZ137=1,G137,0)</f>
        <v>0</v>
      </c>
      <c r="BB137" s="129">
        <f>IF(AZ137=2,G137,0)</f>
        <v>0</v>
      </c>
      <c r="BC137" s="129">
        <f>IF(AZ137=3,G137,0)</f>
        <v>0</v>
      </c>
      <c r="BD137" s="129">
        <f>IF(AZ137=4,G137,0)</f>
        <v>0</v>
      </c>
      <c r="BE137" s="129">
        <f>IF(AZ137=5,G137,0)</f>
        <v>0</v>
      </c>
      <c r="CZ137" s="129">
        <v>0.00027</v>
      </c>
    </row>
    <row r="138" spans="1:15" ht="12.75">
      <c r="A138" s="158"/>
      <c r="B138" s="159"/>
      <c r="C138" s="201" t="s">
        <v>263</v>
      </c>
      <c r="D138" s="202"/>
      <c r="E138" s="161">
        <v>25.84</v>
      </c>
      <c r="F138" s="183"/>
      <c r="G138" s="162"/>
      <c r="M138" s="160" t="s">
        <v>263</v>
      </c>
      <c r="O138" s="151"/>
    </row>
    <row r="139" spans="1:57" ht="12.75">
      <c r="A139" s="163"/>
      <c r="B139" s="164" t="s">
        <v>68</v>
      </c>
      <c r="C139" s="165" t="str">
        <f>CONCATENATE(B136," ",C136)</f>
        <v>783 Nátěry</v>
      </c>
      <c r="D139" s="163"/>
      <c r="E139" s="166"/>
      <c r="F139" s="184"/>
      <c r="G139" s="167">
        <f>SUM(G136:G138)</f>
        <v>0</v>
      </c>
      <c r="O139" s="151">
        <v>4</v>
      </c>
      <c r="BA139" s="168">
        <f>SUM(BA136:BA138)</f>
        <v>0</v>
      </c>
      <c r="BB139" s="168">
        <f>SUM(BB136:BB138)</f>
        <v>0</v>
      </c>
      <c r="BC139" s="168">
        <f>SUM(BC136:BC138)</f>
        <v>0</v>
      </c>
      <c r="BD139" s="168">
        <f>SUM(BD136:BD138)</f>
        <v>0</v>
      </c>
      <c r="BE139" s="168">
        <f>SUM(BE136:BE138)</f>
        <v>0</v>
      </c>
    </row>
    <row r="140" spans="1:15" ht="12.75">
      <c r="A140" s="144" t="s">
        <v>65</v>
      </c>
      <c r="B140" s="145" t="s">
        <v>264</v>
      </c>
      <c r="C140" s="146" t="s">
        <v>265</v>
      </c>
      <c r="D140" s="147"/>
      <c r="E140" s="148"/>
      <c r="F140" s="181"/>
      <c r="G140" s="149"/>
      <c r="H140" s="150"/>
      <c r="I140" s="150"/>
      <c r="O140" s="151">
        <v>1</v>
      </c>
    </row>
    <row r="141" spans="1:104" ht="12.75">
      <c r="A141" s="152">
        <v>57</v>
      </c>
      <c r="B141" s="153" t="s">
        <v>266</v>
      </c>
      <c r="C141" s="154" t="s">
        <v>267</v>
      </c>
      <c r="D141" s="155" t="s">
        <v>268</v>
      </c>
      <c r="E141" s="156">
        <v>1</v>
      </c>
      <c r="F141" s="182">
        <v>0</v>
      </c>
      <c r="G141" s="157">
        <f>E141*F141</f>
        <v>0</v>
      </c>
      <c r="O141" s="151">
        <v>2</v>
      </c>
      <c r="AA141" s="129">
        <v>12</v>
      </c>
      <c r="AB141" s="129">
        <v>0</v>
      </c>
      <c r="AC141" s="129">
        <v>62</v>
      </c>
      <c r="AZ141" s="129">
        <v>1</v>
      </c>
      <c r="BA141" s="129">
        <f>IF(AZ141=1,G141,0)</f>
        <v>0</v>
      </c>
      <c r="BB141" s="129">
        <f>IF(AZ141=2,G141,0)</f>
        <v>0</v>
      </c>
      <c r="BC141" s="129">
        <f>IF(AZ141=3,G141,0)</f>
        <v>0</v>
      </c>
      <c r="BD141" s="129">
        <f>IF(AZ141=4,G141,0)</f>
        <v>0</v>
      </c>
      <c r="BE141" s="129">
        <f>IF(AZ141=5,G141,0)</f>
        <v>0</v>
      </c>
      <c r="CZ141" s="129">
        <v>0</v>
      </c>
    </row>
    <row r="142" spans="1:104" ht="12.75">
      <c r="A142" s="152">
        <v>58</v>
      </c>
      <c r="B142" s="153" t="s">
        <v>269</v>
      </c>
      <c r="C142" s="154" t="s">
        <v>270</v>
      </c>
      <c r="D142" s="155" t="s">
        <v>268</v>
      </c>
      <c r="E142" s="156">
        <v>1</v>
      </c>
      <c r="F142" s="182">
        <v>0</v>
      </c>
      <c r="G142" s="157">
        <f>E142*F142</f>
        <v>0</v>
      </c>
      <c r="O142" s="151">
        <v>2</v>
      </c>
      <c r="AA142" s="129">
        <v>12</v>
      </c>
      <c r="AB142" s="129">
        <v>0</v>
      </c>
      <c r="AC142" s="129">
        <v>63</v>
      </c>
      <c r="AZ142" s="129">
        <v>1</v>
      </c>
      <c r="BA142" s="129">
        <f>IF(AZ142=1,G142,0)</f>
        <v>0</v>
      </c>
      <c r="BB142" s="129">
        <f>IF(AZ142=2,G142,0)</f>
        <v>0</v>
      </c>
      <c r="BC142" s="129">
        <f>IF(AZ142=3,G142,0)</f>
        <v>0</v>
      </c>
      <c r="BD142" s="129">
        <f>IF(AZ142=4,G142,0)</f>
        <v>0</v>
      </c>
      <c r="BE142" s="129">
        <f>IF(AZ142=5,G142,0)</f>
        <v>0</v>
      </c>
      <c r="CZ142" s="129">
        <v>0</v>
      </c>
    </row>
    <row r="143" spans="1:104" ht="22.5">
      <c r="A143" s="152">
        <v>59</v>
      </c>
      <c r="B143" s="153" t="s">
        <v>271</v>
      </c>
      <c r="C143" s="154" t="s">
        <v>297</v>
      </c>
      <c r="D143" s="155" t="s">
        <v>268</v>
      </c>
      <c r="E143" s="156">
        <v>1</v>
      </c>
      <c r="F143" s="182">
        <v>0</v>
      </c>
      <c r="G143" s="157">
        <f>E143*F143</f>
        <v>0</v>
      </c>
      <c r="O143" s="151">
        <v>2</v>
      </c>
      <c r="AA143" s="129">
        <v>12</v>
      </c>
      <c r="AB143" s="129">
        <v>0</v>
      </c>
      <c r="AC143" s="129">
        <v>65</v>
      </c>
      <c r="AZ143" s="129">
        <v>1</v>
      </c>
      <c r="BA143" s="129">
        <f>IF(AZ143=1,G143,0)</f>
        <v>0</v>
      </c>
      <c r="BB143" s="129">
        <f>IF(AZ143=2,G143,0)</f>
        <v>0</v>
      </c>
      <c r="BC143" s="129">
        <f>IF(AZ143=3,G143,0)</f>
        <v>0</v>
      </c>
      <c r="BD143" s="129">
        <f>IF(AZ143=4,G143,0)</f>
        <v>0</v>
      </c>
      <c r="BE143" s="129">
        <f>IF(AZ143=5,G143,0)</f>
        <v>0</v>
      </c>
      <c r="CZ143" s="129">
        <v>0</v>
      </c>
    </row>
    <row r="144" spans="1:57" ht="12.75">
      <c r="A144" s="163"/>
      <c r="B144" s="164" t="s">
        <v>68</v>
      </c>
      <c r="C144" s="165" t="str">
        <f>CONCATENATE(B140," ",C140)</f>
        <v>999 Poplatky za skládky</v>
      </c>
      <c r="D144" s="163"/>
      <c r="E144" s="166"/>
      <c r="F144" s="184"/>
      <c r="G144" s="167">
        <f>SUM(G140:G143)</f>
        <v>0</v>
      </c>
      <c r="O144" s="151">
        <v>4</v>
      </c>
      <c r="BA144" s="168">
        <f>SUM(BA140:BA143)</f>
        <v>0</v>
      </c>
      <c r="BB144" s="168">
        <f>SUM(BB140:BB143)</f>
        <v>0</v>
      </c>
      <c r="BC144" s="168">
        <f>SUM(BC140:BC143)</f>
        <v>0</v>
      </c>
      <c r="BD144" s="168">
        <f>SUM(BD140:BD143)</f>
        <v>0</v>
      </c>
      <c r="BE144" s="168">
        <f>SUM(BE140:BE143)</f>
        <v>0</v>
      </c>
    </row>
    <row r="145" spans="1:15" ht="12.75">
      <c r="A145" s="144" t="s">
        <v>65</v>
      </c>
      <c r="B145" s="145" t="s">
        <v>272</v>
      </c>
      <c r="C145" s="146" t="s">
        <v>273</v>
      </c>
      <c r="D145" s="147"/>
      <c r="E145" s="148"/>
      <c r="F145" s="181"/>
      <c r="G145" s="149"/>
      <c r="H145" s="150"/>
      <c r="I145" s="150"/>
      <c r="O145" s="151">
        <v>1</v>
      </c>
    </row>
    <row r="146" spans="1:104" ht="12.75">
      <c r="A146" s="152">
        <v>60</v>
      </c>
      <c r="B146" s="153" t="s">
        <v>274</v>
      </c>
      <c r="C146" s="154" t="s">
        <v>275</v>
      </c>
      <c r="D146" s="155" t="s">
        <v>106</v>
      </c>
      <c r="E146" s="156">
        <v>13.365918</v>
      </c>
      <c r="F146" s="182">
        <v>0</v>
      </c>
      <c r="G146" s="157">
        <f aca="true" t="shared" si="0" ref="G146:G152">E146*F146</f>
        <v>0</v>
      </c>
      <c r="O146" s="151">
        <v>2</v>
      </c>
      <c r="AA146" s="129">
        <v>8</v>
      </c>
      <c r="AB146" s="129">
        <v>0</v>
      </c>
      <c r="AC146" s="129">
        <v>3</v>
      </c>
      <c r="AZ146" s="129">
        <v>1</v>
      </c>
      <c r="BA146" s="129">
        <f aca="true" t="shared" si="1" ref="BA146:BA152">IF(AZ146=1,G146,0)</f>
        <v>0</v>
      </c>
      <c r="BB146" s="129">
        <f aca="true" t="shared" si="2" ref="BB146:BB152">IF(AZ146=2,G146,0)</f>
        <v>0</v>
      </c>
      <c r="BC146" s="129">
        <f aca="true" t="shared" si="3" ref="BC146:BC152">IF(AZ146=3,G146,0)</f>
        <v>0</v>
      </c>
      <c r="BD146" s="129">
        <f aca="true" t="shared" si="4" ref="BD146:BD152">IF(AZ146=4,G146,0)</f>
        <v>0</v>
      </c>
      <c r="BE146" s="129">
        <f aca="true" t="shared" si="5" ref="BE146:BE152">IF(AZ146=5,G146,0)</f>
        <v>0</v>
      </c>
      <c r="CZ146" s="129">
        <v>0</v>
      </c>
    </row>
    <row r="147" spans="1:104" ht="12.75">
      <c r="A147" s="152">
        <v>61</v>
      </c>
      <c r="B147" s="153" t="s">
        <v>276</v>
      </c>
      <c r="C147" s="154" t="s">
        <v>277</v>
      </c>
      <c r="D147" s="155" t="s">
        <v>106</v>
      </c>
      <c r="E147" s="156">
        <v>13.365918</v>
      </c>
      <c r="F147" s="182">
        <v>0</v>
      </c>
      <c r="G147" s="157">
        <f t="shared" si="0"/>
        <v>0</v>
      </c>
      <c r="O147" s="151">
        <v>2</v>
      </c>
      <c r="AA147" s="129">
        <v>8</v>
      </c>
      <c r="AB147" s="129">
        <v>0</v>
      </c>
      <c r="AC147" s="129">
        <v>3</v>
      </c>
      <c r="AZ147" s="129">
        <v>1</v>
      </c>
      <c r="BA147" s="129">
        <f t="shared" si="1"/>
        <v>0</v>
      </c>
      <c r="BB147" s="129">
        <f t="shared" si="2"/>
        <v>0</v>
      </c>
      <c r="BC147" s="129">
        <f t="shared" si="3"/>
        <v>0</v>
      </c>
      <c r="BD147" s="129">
        <f t="shared" si="4"/>
        <v>0</v>
      </c>
      <c r="BE147" s="129">
        <f t="shared" si="5"/>
        <v>0</v>
      </c>
      <c r="CZ147" s="129">
        <v>0</v>
      </c>
    </row>
    <row r="148" spans="1:104" ht="12.75">
      <c r="A148" s="152">
        <v>62</v>
      </c>
      <c r="B148" s="153" t="s">
        <v>278</v>
      </c>
      <c r="C148" s="154" t="s">
        <v>279</v>
      </c>
      <c r="D148" s="155" t="s">
        <v>106</v>
      </c>
      <c r="E148" s="156">
        <v>187.122852</v>
      </c>
      <c r="F148" s="182">
        <v>0</v>
      </c>
      <c r="G148" s="157">
        <f t="shared" si="0"/>
        <v>0</v>
      </c>
      <c r="O148" s="151">
        <v>2</v>
      </c>
      <c r="AA148" s="129">
        <v>8</v>
      </c>
      <c r="AB148" s="129">
        <v>0</v>
      </c>
      <c r="AC148" s="129">
        <v>3</v>
      </c>
      <c r="AZ148" s="129">
        <v>1</v>
      </c>
      <c r="BA148" s="129">
        <f t="shared" si="1"/>
        <v>0</v>
      </c>
      <c r="BB148" s="129">
        <f t="shared" si="2"/>
        <v>0</v>
      </c>
      <c r="BC148" s="129">
        <f t="shared" si="3"/>
        <v>0</v>
      </c>
      <c r="BD148" s="129">
        <f t="shared" si="4"/>
        <v>0</v>
      </c>
      <c r="BE148" s="129">
        <f t="shared" si="5"/>
        <v>0</v>
      </c>
      <c r="CZ148" s="129">
        <v>0</v>
      </c>
    </row>
    <row r="149" spans="1:104" ht="12.75">
      <c r="A149" s="152">
        <v>63</v>
      </c>
      <c r="B149" s="153" t="s">
        <v>280</v>
      </c>
      <c r="C149" s="154" t="s">
        <v>281</v>
      </c>
      <c r="D149" s="155" t="s">
        <v>106</v>
      </c>
      <c r="E149" s="156">
        <v>13.365918</v>
      </c>
      <c r="F149" s="182">
        <v>0</v>
      </c>
      <c r="G149" s="157">
        <f t="shared" si="0"/>
        <v>0</v>
      </c>
      <c r="O149" s="151">
        <v>2</v>
      </c>
      <c r="AA149" s="129">
        <v>8</v>
      </c>
      <c r="AB149" s="129">
        <v>0</v>
      </c>
      <c r="AC149" s="129">
        <v>3</v>
      </c>
      <c r="AZ149" s="129">
        <v>1</v>
      </c>
      <c r="BA149" s="129">
        <f t="shared" si="1"/>
        <v>0</v>
      </c>
      <c r="BB149" s="129">
        <f t="shared" si="2"/>
        <v>0</v>
      </c>
      <c r="BC149" s="129">
        <f t="shared" si="3"/>
        <v>0</v>
      </c>
      <c r="BD149" s="129">
        <f t="shared" si="4"/>
        <v>0</v>
      </c>
      <c r="BE149" s="129">
        <f t="shared" si="5"/>
        <v>0</v>
      </c>
      <c r="CZ149" s="129">
        <v>0</v>
      </c>
    </row>
    <row r="150" spans="1:104" ht="12.75">
      <c r="A150" s="152">
        <v>64</v>
      </c>
      <c r="B150" s="153" t="s">
        <v>282</v>
      </c>
      <c r="C150" s="154" t="s">
        <v>283</v>
      </c>
      <c r="D150" s="155" t="s">
        <v>106</v>
      </c>
      <c r="E150" s="156">
        <v>106.927344</v>
      </c>
      <c r="F150" s="182">
        <v>0</v>
      </c>
      <c r="G150" s="157">
        <f t="shared" si="0"/>
        <v>0</v>
      </c>
      <c r="O150" s="151">
        <v>2</v>
      </c>
      <c r="AA150" s="129">
        <v>8</v>
      </c>
      <c r="AB150" s="129">
        <v>0</v>
      </c>
      <c r="AC150" s="129">
        <v>3</v>
      </c>
      <c r="AZ150" s="129">
        <v>1</v>
      </c>
      <c r="BA150" s="129">
        <f t="shared" si="1"/>
        <v>0</v>
      </c>
      <c r="BB150" s="129">
        <f t="shared" si="2"/>
        <v>0</v>
      </c>
      <c r="BC150" s="129">
        <f t="shared" si="3"/>
        <v>0</v>
      </c>
      <c r="BD150" s="129">
        <f t="shared" si="4"/>
        <v>0</v>
      </c>
      <c r="BE150" s="129">
        <f t="shared" si="5"/>
        <v>0</v>
      </c>
      <c r="CZ150" s="129">
        <v>0</v>
      </c>
    </row>
    <row r="151" spans="1:104" ht="12.75">
      <c r="A151" s="152">
        <v>65</v>
      </c>
      <c r="B151" s="153" t="s">
        <v>284</v>
      </c>
      <c r="C151" s="154" t="s">
        <v>285</v>
      </c>
      <c r="D151" s="155" t="s">
        <v>106</v>
      </c>
      <c r="E151" s="156">
        <v>13.365918</v>
      </c>
      <c r="F151" s="182">
        <v>0</v>
      </c>
      <c r="G151" s="157">
        <f t="shared" si="0"/>
        <v>0</v>
      </c>
      <c r="O151" s="151">
        <v>2</v>
      </c>
      <c r="AA151" s="129">
        <v>8</v>
      </c>
      <c r="AB151" s="129">
        <v>0</v>
      </c>
      <c r="AC151" s="129">
        <v>3</v>
      </c>
      <c r="AZ151" s="129">
        <v>1</v>
      </c>
      <c r="BA151" s="129">
        <f t="shared" si="1"/>
        <v>0</v>
      </c>
      <c r="BB151" s="129">
        <f t="shared" si="2"/>
        <v>0</v>
      </c>
      <c r="BC151" s="129">
        <f t="shared" si="3"/>
        <v>0</v>
      </c>
      <c r="BD151" s="129">
        <f t="shared" si="4"/>
        <v>0</v>
      </c>
      <c r="BE151" s="129">
        <f t="shared" si="5"/>
        <v>0</v>
      </c>
      <c r="CZ151" s="129">
        <v>0</v>
      </c>
    </row>
    <row r="152" spans="1:104" ht="12.75">
      <c r="A152" s="152">
        <v>66</v>
      </c>
      <c r="B152" s="153" t="s">
        <v>286</v>
      </c>
      <c r="C152" s="154" t="s">
        <v>287</v>
      </c>
      <c r="D152" s="155" t="s">
        <v>106</v>
      </c>
      <c r="E152" s="156">
        <v>13.365918</v>
      </c>
      <c r="F152" s="182">
        <v>0</v>
      </c>
      <c r="G152" s="157">
        <f t="shared" si="0"/>
        <v>0</v>
      </c>
      <c r="O152" s="151">
        <v>2</v>
      </c>
      <c r="AA152" s="129">
        <v>8</v>
      </c>
      <c r="AB152" s="129">
        <v>0</v>
      </c>
      <c r="AC152" s="129">
        <v>3</v>
      </c>
      <c r="AZ152" s="129">
        <v>1</v>
      </c>
      <c r="BA152" s="129">
        <f t="shared" si="1"/>
        <v>0</v>
      </c>
      <c r="BB152" s="129">
        <f t="shared" si="2"/>
        <v>0</v>
      </c>
      <c r="BC152" s="129">
        <f t="shared" si="3"/>
        <v>0</v>
      </c>
      <c r="BD152" s="129">
        <f t="shared" si="4"/>
        <v>0</v>
      </c>
      <c r="BE152" s="129">
        <f t="shared" si="5"/>
        <v>0</v>
      </c>
      <c r="CZ152" s="129">
        <v>0</v>
      </c>
    </row>
    <row r="153" spans="1:57" ht="12.75">
      <c r="A153" s="163"/>
      <c r="B153" s="164" t="s">
        <v>68</v>
      </c>
      <c r="C153" s="165" t="str">
        <f>CONCATENATE(B145," ",C145)</f>
        <v>D96 Přesuny suti a vybouraných hmot</v>
      </c>
      <c r="D153" s="163"/>
      <c r="E153" s="166"/>
      <c r="F153" s="184"/>
      <c r="G153" s="167">
        <f>SUM(G145:G152)</f>
        <v>0</v>
      </c>
      <c r="O153" s="151">
        <v>4</v>
      </c>
      <c r="BA153" s="168">
        <f>SUM(BA145:BA152)</f>
        <v>0</v>
      </c>
      <c r="BB153" s="168">
        <f>SUM(BB145:BB152)</f>
        <v>0</v>
      </c>
      <c r="BC153" s="168">
        <f>SUM(BC145:BC152)</f>
        <v>0</v>
      </c>
      <c r="BD153" s="168">
        <f>SUM(BD145:BD152)</f>
        <v>0</v>
      </c>
      <c r="BE153" s="168">
        <f>SUM(BE145:BE152)</f>
        <v>0</v>
      </c>
    </row>
    <row r="154" ht="12.75">
      <c r="E154" s="129"/>
    </row>
    <row r="155" ht="12.75">
      <c r="E155" s="129"/>
    </row>
    <row r="156" ht="12.75">
      <c r="E156" s="129"/>
    </row>
    <row r="157" ht="12.75">
      <c r="E157" s="129"/>
    </row>
    <row r="158" ht="12.75">
      <c r="E158" s="129"/>
    </row>
    <row r="159" ht="12.75">
      <c r="E159" s="129"/>
    </row>
    <row r="160" ht="12.75">
      <c r="E160" s="129"/>
    </row>
    <row r="161" ht="12.75">
      <c r="E161" s="129"/>
    </row>
    <row r="162" ht="12.75">
      <c r="E162" s="129"/>
    </row>
    <row r="163" ht="12.75">
      <c r="E163" s="129"/>
    </row>
    <row r="164" ht="12.75">
      <c r="E164" s="129"/>
    </row>
    <row r="165" ht="12.75">
      <c r="E165" s="129"/>
    </row>
    <row r="166" ht="12.75">
      <c r="E166" s="129"/>
    </row>
    <row r="167" ht="12.75">
      <c r="E167" s="129"/>
    </row>
    <row r="168" ht="12.75">
      <c r="E168" s="129"/>
    </row>
    <row r="169" ht="12.75">
      <c r="E169" s="129"/>
    </row>
    <row r="170" ht="12.75">
      <c r="E170" s="129"/>
    </row>
    <row r="171" ht="12.75">
      <c r="E171" s="129"/>
    </row>
    <row r="172" ht="12.75">
      <c r="E172" s="129"/>
    </row>
    <row r="173" ht="12.75">
      <c r="E173" s="129"/>
    </row>
    <row r="174" ht="12.75">
      <c r="E174" s="129"/>
    </row>
    <row r="175" ht="12.75">
      <c r="E175" s="129"/>
    </row>
    <row r="176" ht="12.75">
      <c r="E176" s="129"/>
    </row>
    <row r="177" spans="1:7" ht="12.75">
      <c r="A177" s="169"/>
      <c r="B177" s="169"/>
      <c r="C177" s="169"/>
      <c r="D177" s="169"/>
      <c r="E177" s="169"/>
      <c r="F177" s="169"/>
      <c r="G177" s="169"/>
    </row>
    <row r="178" spans="1:7" ht="12.75">
      <c r="A178" s="169"/>
      <c r="B178" s="169"/>
      <c r="C178" s="169"/>
      <c r="D178" s="169"/>
      <c r="E178" s="169"/>
      <c r="F178" s="169"/>
      <c r="G178" s="169"/>
    </row>
    <row r="179" spans="1:7" ht="12.75">
      <c r="A179" s="169"/>
      <c r="B179" s="169"/>
      <c r="C179" s="169"/>
      <c r="D179" s="169"/>
      <c r="E179" s="169"/>
      <c r="F179" s="169"/>
      <c r="G179" s="169"/>
    </row>
    <row r="180" spans="1:7" ht="12.75">
      <c r="A180" s="169"/>
      <c r="B180" s="169"/>
      <c r="C180" s="169"/>
      <c r="D180" s="169"/>
      <c r="E180" s="169"/>
      <c r="F180" s="169"/>
      <c r="G180" s="169"/>
    </row>
    <row r="181" ht="12.75">
      <c r="E181" s="129"/>
    </row>
    <row r="182" ht="12.75">
      <c r="E182" s="129"/>
    </row>
    <row r="183" ht="12.75">
      <c r="E183" s="129"/>
    </row>
    <row r="184" ht="12.75">
      <c r="E184" s="129"/>
    </row>
    <row r="185" ht="12.75">
      <c r="E185" s="129"/>
    </row>
    <row r="186" ht="12.75">
      <c r="E186" s="129"/>
    </row>
    <row r="187" ht="12.75">
      <c r="E187" s="129"/>
    </row>
    <row r="188" ht="12.75">
      <c r="E188" s="129"/>
    </row>
    <row r="189" ht="12.75">
      <c r="E189" s="129"/>
    </row>
    <row r="190" ht="12.75">
      <c r="E190" s="129"/>
    </row>
    <row r="191" ht="12.75">
      <c r="E191" s="129"/>
    </row>
    <row r="192" ht="12.75">
      <c r="E192" s="129"/>
    </row>
    <row r="193" ht="12.75">
      <c r="E193" s="129"/>
    </row>
    <row r="194" ht="12.75">
      <c r="E194" s="129"/>
    </row>
    <row r="195" ht="12.75">
      <c r="E195" s="129"/>
    </row>
    <row r="196" ht="12.75">
      <c r="E196" s="129"/>
    </row>
    <row r="197" ht="12.75">
      <c r="E197" s="129"/>
    </row>
    <row r="198" ht="12.75">
      <c r="E198" s="129"/>
    </row>
    <row r="199" ht="12.75">
      <c r="E199" s="129"/>
    </row>
    <row r="200" ht="12.75">
      <c r="E200" s="129"/>
    </row>
    <row r="201" ht="12.75">
      <c r="E201" s="129"/>
    </row>
    <row r="202" ht="12.75">
      <c r="E202" s="129"/>
    </row>
    <row r="203" ht="12.75">
      <c r="E203" s="129"/>
    </row>
    <row r="204" ht="12.75">
      <c r="E204" s="129"/>
    </row>
    <row r="205" ht="12.75">
      <c r="E205" s="129"/>
    </row>
    <row r="206" ht="12.75">
      <c r="E206" s="129"/>
    </row>
    <row r="207" ht="12.75">
      <c r="E207" s="129"/>
    </row>
    <row r="208" ht="12.75">
      <c r="E208" s="129"/>
    </row>
    <row r="209" ht="12.75">
      <c r="E209" s="129"/>
    </row>
    <row r="210" ht="12.75">
      <c r="E210" s="129"/>
    </row>
    <row r="211" ht="12.75">
      <c r="E211" s="129"/>
    </row>
    <row r="212" spans="1:2" ht="12.75">
      <c r="A212" s="170"/>
      <c r="B212" s="170"/>
    </row>
    <row r="213" spans="1:7" ht="12.75">
      <c r="A213" s="169"/>
      <c r="B213" s="169"/>
      <c r="C213" s="171"/>
      <c r="D213" s="171"/>
      <c r="E213" s="172"/>
      <c r="F213" s="171"/>
      <c r="G213" s="173"/>
    </row>
    <row r="214" spans="1:7" ht="12.75">
      <c r="A214" s="174"/>
      <c r="B214" s="174"/>
      <c r="C214" s="169"/>
      <c r="D214" s="169"/>
      <c r="E214" s="175"/>
      <c r="F214" s="169"/>
      <c r="G214" s="169"/>
    </row>
    <row r="215" spans="1:7" ht="12.75">
      <c r="A215" s="169"/>
      <c r="B215" s="169"/>
      <c r="C215" s="169"/>
      <c r="D215" s="169"/>
      <c r="E215" s="175"/>
      <c r="F215" s="169"/>
      <c r="G215" s="169"/>
    </row>
    <row r="216" spans="1:7" ht="12.75">
      <c r="A216" s="169"/>
      <c r="B216" s="169"/>
      <c r="C216" s="169"/>
      <c r="D216" s="169"/>
      <c r="E216" s="175"/>
      <c r="F216" s="169"/>
      <c r="G216" s="169"/>
    </row>
    <row r="217" spans="1:7" ht="12.75">
      <c r="A217" s="169"/>
      <c r="B217" s="169"/>
      <c r="C217" s="169"/>
      <c r="D217" s="169"/>
      <c r="E217" s="175"/>
      <c r="F217" s="169"/>
      <c r="G217" s="169"/>
    </row>
    <row r="218" spans="1:7" ht="12.75">
      <c r="A218" s="169"/>
      <c r="B218" s="169"/>
      <c r="C218" s="169"/>
      <c r="D218" s="169"/>
      <c r="E218" s="175"/>
      <c r="F218" s="169"/>
      <c r="G218" s="169"/>
    </row>
    <row r="219" spans="1:7" ht="12.75">
      <c r="A219" s="169"/>
      <c r="B219" s="169"/>
      <c r="C219" s="169"/>
      <c r="D219" s="169"/>
      <c r="E219" s="175"/>
      <c r="F219" s="169"/>
      <c r="G219" s="169"/>
    </row>
    <row r="220" spans="1:7" ht="12.75">
      <c r="A220" s="169"/>
      <c r="B220" s="169"/>
      <c r="C220" s="169"/>
      <c r="D220" s="169"/>
      <c r="E220" s="175"/>
      <c r="F220" s="169"/>
      <c r="G220" s="169"/>
    </row>
    <row r="221" spans="1:7" ht="12.75">
      <c r="A221" s="169"/>
      <c r="B221" s="169"/>
      <c r="C221" s="169"/>
      <c r="D221" s="169"/>
      <c r="E221" s="175"/>
      <c r="F221" s="169"/>
      <c r="G221" s="169"/>
    </row>
    <row r="222" spans="1:7" ht="12.75">
      <c r="A222" s="169"/>
      <c r="B222" s="169"/>
      <c r="C222" s="169"/>
      <c r="D222" s="169"/>
      <c r="E222" s="175"/>
      <c r="F222" s="169"/>
      <c r="G222" s="169"/>
    </row>
    <row r="223" spans="1:7" ht="12.75">
      <c r="A223" s="169"/>
      <c r="B223" s="169"/>
      <c r="C223" s="169"/>
      <c r="D223" s="169"/>
      <c r="E223" s="175"/>
      <c r="F223" s="169"/>
      <c r="G223" s="169"/>
    </row>
    <row r="224" spans="1:7" ht="12.75">
      <c r="A224" s="169"/>
      <c r="B224" s="169"/>
      <c r="C224" s="169"/>
      <c r="D224" s="169"/>
      <c r="E224" s="175"/>
      <c r="F224" s="169"/>
      <c r="G224" s="169"/>
    </row>
    <row r="225" spans="1:7" ht="12.75">
      <c r="A225" s="169"/>
      <c r="B225" s="169"/>
      <c r="C225" s="169"/>
      <c r="D225" s="169"/>
      <c r="E225" s="175"/>
      <c r="F225" s="169"/>
      <c r="G225" s="169"/>
    </row>
    <row r="226" spans="1:7" ht="12.75">
      <c r="A226" s="169"/>
      <c r="B226" s="169"/>
      <c r="C226" s="169"/>
      <c r="D226" s="169"/>
      <c r="E226" s="175"/>
      <c r="F226" s="169"/>
      <c r="G226" s="169"/>
    </row>
  </sheetData>
  <sheetProtection/>
  <protectedRanges>
    <protectedRange password="C7A0" sqref="F6:F153" name="Oblast1"/>
  </protectedRanges>
  <mergeCells count="57">
    <mergeCell ref="C92:D92"/>
    <mergeCell ref="C96:D96"/>
    <mergeCell ref="C138:D138"/>
    <mergeCell ref="C115:D115"/>
    <mergeCell ref="C118:D118"/>
    <mergeCell ref="C119:D119"/>
    <mergeCell ref="C121:D121"/>
    <mergeCell ref="C122:D122"/>
    <mergeCell ref="C124:D124"/>
    <mergeCell ref="C126:D126"/>
    <mergeCell ref="C76:D76"/>
    <mergeCell ref="C78:D78"/>
    <mergeCell ref="C79:D79"/>
    <mergeCell ref="C82:D82"/>
    <mergeCell ref="C107:D107"/>
    <mergeCell ref="C111:D111"/>
    <mergeCell ref="C100:D100"/>
    <mergeCell ref="C102:D102"/>
    <mergeCell ref="C87:D87"/>
    <mergeCell ref="C89:D89"/>
    <mergeCell ref="C83:D83"/>
    <mergeCell ref="C84:D84"/>
    <mergeCell ref="C65:D65"/>
    <mergeCell ref="C66:D66"/>
    <mergeCell ref="C67:D67"/>
    <mergeCell ref="C57:D57"/>
    <mergeCell ref="C59:D59"/>
    <mergeCell ref="C61:D61"/>
    <mergeCell ref="C72:D72"/>
    <mergeCell ref="C74:D74"/>
    <mergeCell ref="C48:D48"/>
    <mergeCell ref="C50:D50"/>
    <mergeCell ref="C52:D52"/>
    <mergeCell ref="C53:D53"/>
    <mergeCell ref="C30:D30"/>
    <mergeCell ref="C34:D34"/>
    <mergeCell ref="C35:D35"/>
    <mergeCell ref="C37:D37"/>
    <mergeCell ref="C40:D40"/>
    <mergeCell ref="C42:D42"/>
    <mergeCell ref="C44:D44"/>
    <mergeCell ref="C21:D21"/>
    <mergeCell ref="C23:D23"/>
    <mergeCell ref="C27:D27"/>
    <mergeCell ref="C28:D28"/>
    <mergeCell ref="C13:D13"/>
    <mergeCell ref="C15:D15"/>
    <mergeCell ref="C17:D17"/>
    <mergeCell ref="C19:D19"/>
    <mergeCell ref="C11:D11"/>
    <mergeCell ref="C12:D12"/>
    <mergeCell ref="A1:G1"/>
    <mergeCell ref="A3:B3"/>
    <mergeCell ref="A4:B4"/>
    <mergeCell ref="E4:G4"/>
    <mergeCell ref="C9:D9"/>
    <mergeCell ref="C10:D10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Josef Vinkler</cp:lastModifiedBy>
  <dcterms:created xsi:type="dcterms:W3CDTF">2021-05-27T07:30:33Z</dcterms:created>
  <dcterms:modified xsi:type="dcterms:W3CDTF">2021-06-08T09:48:32Z</dcterms:modified>
  <cp:category/>
  <cp:version/>
  <cp:contentType/>
  <cp:contentStatus/>
</cp:coreProperties>
</file>